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980" windowHeight="1125" tabRatio="814" activeTab="0"/>
  </bookViews>
  <sheets>
    <sheet name="ORÇAMENTO" sheetId="1" r:id="rId1"/>
    <sheet name="IMPLANTAÇÃO" sheetId="2" r:id="rId2"/>
    <sheet name="RESUMO" sheetId="3" r:id="rId3"/>
    <sheet name="CRONOGRAMA" sheetId="4" r:id="rId4"/>
    <sheet name="composições 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#N/A</definedName>
    <definedName name="___1Excel_BuiltIn_Print_Titles_15_1_1_1_1" localSheetId="4">#REF!</definedName>
    <definedName name="___1Excel_BuiltIn_Print_Titles_15_1_1_1_1" localSheetId="0">#REF!</definedName>
    <definedName name="___1Excel_BuiltIn_Print_Titles_15_1_1_1_1">#REF!</definedName>
    <definedName name="___2Excel_BuiltIn_Print_Titles_16_1" localSheetId="4">#REF!,#REF!</definedName>
    <definedName name="___2Excel_BuiltIn_Print_Titles_16_1" localSheetId="0">#REF!,#REF!</definedName>
    <definedName name="___2Excel_BuiltIn_Print_Titles_16_1">#REF!,#REF!</definedName>
    <definedName name="___3Excel_BuiltIn_Print_Titles_16_1_1_1" localSheetId="4">#REF!</definedName>
    <definedName name="___3Excel_BuiltIn_Print_Titles_16_1_1_1" localSheetId="0">#REF!</definedName>
    <definedName name="___3Excel_BuiltIn_Print_Titles_16_1_1_1">#REF!</definedName>
    <definedName name="__1Excel_BuiltIn_Print_Titles_15_1_1_1_1" localSheetId="4">#REF!</definedName>
    <definedName name="__1Excel_BuiltIn_Print_Titles_15_1_1_1_1" localSheetId="0">#REF!</definedName>
    <definedName name="__1Excel_BuiltIn_Print_Titles_15_1_1_1_1">#REF!</definedName>
    <definedName name="__2Excel_BuiltIn_Print_Titles_16_1" localSheetId="4">#REF!,#REF!</definedName>
    <definedName name="__2Excel_BuiltIn_Print_Titles_16_1" localSheetId="0">#REF!,#REF!</definedName>
    <definedName name="__2Excel_BuiltIn_Print_Titles_16_1">#REF!,#REF!</definedName>
    <definedName name="__3Excel_BuiltIn_Print_Titles_16_1_1_1" localSheetId="4">#REF!</definedName>
    <definedName name="__3Excel_BuiltIn_Print_Titles_16_1_1_1" localSheetId="0">#REF!</definedName>
    <definedName name="__3Excel_BuiltIn_Print_Titles_16_1_1_1">#REF!</definedName>
    <definedName name="__4Excel_BuiltIn_Print_Titles_17_1">'[4]rev int TP'!$A:$B,'[4]rev int TP'!$1:$6</definedName>
    <definedName name="__5Excel_BuiltIn_Print_Titles_18_1" localSheetId="4">#REF!,#REF!</definedName>
    <definedName name="__5Excel_BuiltIn_Print_Titles_18_1" localSheetId="0">#REF!,#REF!</definedName>
    <definedName name="__5Excel_BuiltIn_Print_Titles_18_1">#REF!,#REF!</definedName>
    <definedName name="__6Excel_BuiltIn_Print_Titles_19_1" localSheetId="4">#REF!,#REF!</definedName>
    <definedName name="__6Excel_BuiltIn_Print_Titles_19_1" localSheetId="0">#REF!,#REF!</definedName>
    <definedName name="__6Excel_BuiltIn_Print_Titles_19_1">#REF!,#REF!</definedName>
    <definedName name="__7Excel_BuiltIn_Print_Titles_21_1_1_1" localSheetId="4">#REF!,#REF!</definedName>
    <definedName name="__7Excel_BuiltIn_Print_Titles_21_1_1_1" localSheetId="0">#REF!,#REF!</definedName>
    <definedName name="__7Excel_BuiltIn_Print_Titles_21_1_1_1">#REF!,#REF!</definedName>
    <definedName name="_1Excel_BuiltIn_Print_Titles_15_1_1_1_1" localSheetId="4">#REF!</definedName>
    <definedName name="_1Excel_BuiltIn_Print_Titles_15_1_1_1_1" localSheetId="0">#REF!</definedName>
    <definedName name="_1Excel_BuiltIn_Print_Titles_15_1_1_1_1">#REF!</definedName>
    <definedName name="_2Excel_BuiltIn_Print_Titles_16_1" localSheetId="4">#REF!,#REF!</definedName>
    <definedName name="_2Excel_BuiltIn_Print_Titles_16_1" localSheetId="0">#REF!,#REF!</definedName>
    <definedName name="_2Excel_BuiltIn_Print_Titles_16_1">#REF!,#REF!</definedName>
    <definedName name="_3Excel_BuiltIn_Print_Titles_16_1_1_1" localSheetId="4">#REF!</definedName>
    <definedName name="_3Excel_BuiltIn_Print_Titles_16_1_1_1" localSheetId="0">#REF!</definedName>
    <definedName name="_3Excel_BuiltIn_Print_Titles_16_1_1_1">#REF!</definedName>
    <definedName name="_4Excel_BuiltIn_Print_Titles_17_1" localSheetId="4">'[7]rev int TP'!$A:$B,'[7]rev int TP'!$1:$6</definedName>
    <definedName name="_4Excel_BuiltIn_Print_Titles_17_1">'[4]rev int TP'!$A:$B,'[4]rev int TP'!$1:$6</definedName>
    <definedName name="_5Excel_BuiltIn_Print_Titles_17_1">'[4]rev int TP'!$A:$B,'[4]rev int TP'!$1:$6</definedName>
    <definedName name="_5Excel_BuiltIn_Print_Titles_18_1" localSheetId="4">#REF!,#REF!</definedName>
    <definedName name="_5Excel_BuiltIn_Print_Titles_18_1" localSheetId="0">#REF!,#REF!</definedName>
    <definedName name="_5Excel_BuiltIn_Print_Titles_18_1">#REF!,#REF!</definedName>
    <definedName name="_6Excel_BuiltIn_Print_Titles_18_1" localSheetId="4">#REF!,#REF!</definedName>
    <definedName name="_6Excel_BuiltIn_Print_Titles_18_1" localSheetId="0">#REF!,#REF!</definedName>
    <definedName name="_6Excel_BuiltIn_Print_Titles_18_1">#REF!,#REF!</definedName>
    <definedName name="_6Excel_BuiltIn_Print_Titles_19_1" localSheetId="4">#REF!,#REF!</definedName>
    <definedName name="_6Excel_BuiltIn_Print_Titles_19_1" localSheetId="0">#REF!,#REF!</definedName>
    <definedName name="_6Excel_BuiltIn_Print_Titles_19_1">#REF!,#REF!</definedName>
    <definedName name="_7Excel_BuiltIn_Print_Titles_19_1" localSheetId="4">#REF!,#REF!</definedName>
    <definedName name="_7Excel_BuiltIn_Print_Titles_19_1" localSheetId="0">#REF!,#REF!</definedName>
    <definedName name="_7Excel_BuiltIn_Print_Titles_19_1">#REF!,#REF!</definedName>
    <definedName name="_7Excel_BuiltIn_Print_Titles_21_1_1_1" localSheetId="4">#REF!,#REF!</definedName>
    <definedName name="_7Excel_BuiltIn_Print_Titles_21_1_1_1" localSheetId="0">#REF!,#REF!</definedName>
    <definedName name="_7Excel_BuiltIn_Print_Titles_21_1_1_1">#REF!,#REF!</definedName>
    <definedName name="_8Excel_BuiltIn_Print_Titles_21_1_1_1" localSheetId="4">#REF!,#REF!</definedName>
    <definedName name="_8Excel_BuiltIn_Print_Titles_21_1_1_1" localSheetId="0">#REF!,#REF!</definedName>
    <definedName name="_8Excel_BuiltIn_Print_Titles_21_1_1_1">#REF!,#REF!</definedName>
    <definedName name="_xlnm._FilterDatabase" localSheetId="4" hidden="1">'composições '!$A$11:$I$211</definedName>
    <definedName name="A" localSheetId="4">'[5]NBRES-92'!#REF!</definedName>
    <definedName name="A">'[5]NBRES-92'!#REF!</definedName>
    <definedName name="ABRA" localSheetId="4">#REF!</definedName>
    <definedName name="ABRA" localSheetId="0">#REF!</definedName>
    <definedName name="ABRA">#REF!</definedName>
    <definedName name="AGOA" localSheetId="4">#REF!</definedName>
    <definedName name="AGOA" localSheetId="0">#REF!</definedName>
    <definedName name="AGOA">#REF!</definedName>
    <definedName name="am" localSheetId="4">#REF!</definedName>
    <definedName name="am" localSheetId="0">#REF!</definedName>
    <definedName name="am">#REF!</definedName>
    <definedName name="APTO_TIPO" localSheetId="4">#REF!</definedName>
    <definedName name="APTO_TIPO" localSheetId="0">#REF!</definedName>
    <definedName name="APTO_TIPO">#REF!</definedName>
    <definedName name="EXTRACT" localSheetId="4">'[6]GUARANTÃS'!#REF!</definedName>
    <definedName name="EXTRACT">'[6]GUARANTÃS'!#REF!</definedName>
    <definedName name="_xlnm.Print_Area" localSheetId="4">'composições '!$A$1:$I$224</definedName>
    <definedName name="_xlnm.Print_Area" localSheetId="1">'IMPLANTAÇÃO'!$A$1:$I$264</definedName>
    <definedName name="_xlnm.Print_Area" localSheetId="0">'ORÇAMENTO'!$A$1:$I$361</definedName>
    <definedName name="_xlnm.Print_Area" localSheetId="2">'RESUMO'!$A$1:$J$43</definedName>
    <definedName name="AreaTeste" localSheetId="4">#REF!</definedName>
    <definedName name="AreaTeste" localSheetId="0">#REF!</definedName>
    <definedName name="AreaTeste">#REF!</definedName>
    <definedName name="AreaTeste2" localSheetId="4">#REF!</definedName>
    <definedName name="AreaTeste2" localSheetId="0">#REF!</definedName>
    <definedName name="AreaTeste2">#REF!</definedName>
    <definedName name="DATABASE" localSheetId="4">'[6]GUARANTÃS'!#REF!</definedName>
    <definedName name="DATABASE">'[6]GUARANTÃS'!#REF!</definedName>
    <definedName name="BYANNA" localSheetId="4" hidden="1">{#N/A,#N/A,FALSE,"PR  06";#N/A,#N/A,FALSE,"PR  07";#N/A,#N/A,FALSE,"PR 08";#N/A,#N/A,FALSE,"PR 09";#N/A,#N/A,FALSE,"PR 40";#N/A,#N/A,FALSE,"PR 41";#N/A,#N/A,FALSE,"PR 45";#N/A,#N/A,FALSE,"PR 46";#N/A,#N/A,FALSE,"PR 55"}</definedName>
    <definedName name="BYANNA" localSheetId="0" hidden="1">{#N/A,#N/A,FALSE,"PR  06";#N/A,#N/A,FALSE,"PR  07";#N/A,#N/A,FALSE,"PR 08";#N/A,#N/A,FALSE,"PR 09";#N/A,#N/A,FALSE,"PR 40";#N/A,#N/A,FALSE,"PR 41";#N/A,#N/A,FALSE,"PR 45";#N/A,#N/A,FALSE,"PR 46";#N/A,#N/A,FALSE,"PR 55"}</definedName>
    <definedName name="BYANNA" hidden="1">{#N/A,#N/A,FALSE,"PR  06";#N/A,#N/A,FALSE,"PR  07";#N/A,#N/A,FALSE,"PR 08";#N/A,#N/A,FALSE,"PR 09";#N/A,#N/A,FALSE,"PR 40";#N/A,#N/A,FALSE,"PR 41";#N/A,#N/A,FALSE,"PR 45";#N/A,#N/A,FALSE,"PR 46";#N/A,#N/A,FALSE,"PR 55"}</definedName>
    <definedName name="C_" localSheetId="4">#REF!</definedName>
    <definedName name="C_" localSheetId="0">#REF!</definedName>
    <definedName name="C_">#REF!</definedName>
    <definedName name="cb" localSheetId="4">#REF!</definedName>
    <definedName name="cb" localSheetId="0">#REF!</definedName>
    <definedName name="cb">#REF!</definedName>
    <definedName name="CélulaInicioPlanilha" localSheetId="4">#REF!</definedName>
    <definedName name="CélulaInicioPlanilha" localSheetId="0">#REF!</definedName>
    <definedName name="CélulaInicioPlanilha">#REF!</definedName>
    <definedName name="CélulaResumo" localSheetId="4">#REF!</definedName>
    <definedName name="CélulaResumo" localSheetId="0">#REF!</definedName>
    <definedName name="CélulaResumo">#REF!</definedName>
    <definedName name="CRITERIA" localSheetId="4">'[6]GUARANTÃS'!#REF!</definedName>
    <definedName name="CRITERIA">'[6]GUARANTÃS'!#REF!</definedName>
    <definedName name="DEMONSTRATIVO_DO_RESULTADO_GERENCIAL___DGR" localSheetId="4">#REF!</definedName>
    <definedName name="DEMONSTRATIVO_DO_RESULTADO_GERENCIAL___DGR" localSheetId="0">#REF!</definedName>
    <definedName name="DEMONSTRATIVO_DO_RESULTADO_GERENCIAL___DGR">#REF!</definedName>
    <definedName name="DEZA" localSheetId="4">#REF!</definedName>
    <definedName name="DEZA" localSheetId="0">#REF!</definedName>
    <definedName name="DEZA">#REF!</definedName>
    <definedName name="Excel_BuiltIn_Criteria" localSheetId="4">'[6]GUARANTÃS'!#REF!</definedName>
    <definedName name="Excel_BuiltIn_Criteria">'[6]GUARANTÃS'!#REF!</definedName>
    <definedName name="Excel_BuiltIn_Database" localSheetId="4">'[6]GUARANTÃS'!#REF!</definedName>
    <definedName name="Excel_BuiltIn_Database">'[6]GUARANTÃS'!#REF!</definedName>
    <definedName name="Excel_BuiltIn_Extract" localSheetId="4">'[6]GUARANTÃS'!#REF!</definedName>
    <definedName name="Excel_BuiltIn_Extract">'[6]GUARANTÃS'!#REF!</definedName>
    <definedName name="Excel_BuiltIn_Print_Area_10_1" localSheetId="4">#REF!</definedName>
    <definedName name="Excel_BuiltIn_Print_Area_10_1" localSheetId="0">#REF!</definedName>
    <definedName name="Excel_BuiltIn_Print_Area_10_1">#REF!</definedName>
    <definedName name="Excel_BuiltIn_Print_Area_11_1" localSheetId="4">#REF!</definedName>
    <definedName name="Excel_BuiltIn_Print_Area_11_1" localSheetId="0">#REF!</definedName>
    <definedName name="Excel_BuiltIn_Print_Area_11_1">#REF!</definedName>
    <definedName name="Excel_BuiltIn_Print_Area_12_1" localSheetId="4">#REF!</definedName>
    <definedName name="Excel_BuiltIn_Print_Area_12_1" localSheetId="0">#REF!</definedName>
    <definedName name="Excel_BuiltIn_Print_Area_12_1">#REF!</definedName>
    <definedName name="Excel_BuiltIn_Print_Area_13_1" localSheetId="4">#REF!</definedName>
    <definedName name="Excel_BuiltIn_Print_Area_13_1" localSheetId="0">#REF!</definedName>
    <definedName name="Excel_BuiltIn_Print_Area_13_1">#REF!</definedName>
    <definedName name="Excel_BuiltIn_Print_Area_14_1" localSheetId="4">#REF!</definedName>
    <definedName name="Excel_BuiltIn_Print_Area_14_1" localSheetId="0">#REF!</definedName>
    <definedName name="Excel_BuiltIn_Print_Area_14_1">#REF!</definedName>
    <definedName name="Excel_BuiltIn_Print_Area_15_1" localSheetId="4">#REF!</definedName>
    <definedName name="Excel_BuiltIn_Print_Area_15_1" localSheetId="0">#REF!</definedName>
    <definedName name="Excel_BuiltIn_Print_Area_15_1">#REF!</definedName>
    <definedName name="Excel_BuiltIn_Print_Area_21_1" localSheetId="4">#REF!</definedName>
    <definedName name="Excel_BuiltIn_Print_Area_21_1" localSheetId="0">#REF!</definedName>
    <definedName name="Excel_BuiltIn_Print_Area_21_1">#REF!</definedName>
    <definedName name="Excel_BuiltIn_Print_Area_23_1" localSheetId="4">#REF!</definedName>
    <definedName name="Excel_BuiltIn_Print_Area_23_1" localSheetId="0">#REF!</definedName>
    <definedName name="Excel_BuiltIn_Print_Area_23_1">#REF!</definedName>
    <definedName name="Excel_BuiltIn_Print_Area_6_1" localSheetId="4">#REF!</definedName>
    <definedName name="Excel_BuiltIn_Print_Area_6_1" localSheetId="0">#REF!</definedName>
    <definedName name="Excel_BuiltIn_Print_Area_6_1">#REF!</definedName>
    <definedName name="Excel_BuiltIn_Print_Area_7_1" localSheetId="4">#REF!</definedName>
    <definedName name="Excel_BuiltIn_Print_Area_7_1" localSheetId="0">#REF!</definedName>
    <definedName name="Excel_BuiltIn_Print_Area_7_1">#REF!</definedName>
    <definedName name="Excel_BuiltIn_Print_Area_8_1" localSheetId="4">#REF!</definedName>
    <definedName name="Excel_BuiltIn_Print_Area_8_1" localSheetId="0">#REF!</definedName>
    <definedName name="Excel_BuiltIn_Print_Area_8_1">#REF!</definedName>
    <definedName name="Excel_BuiltIn_Print_Area_9_1" localSheetId="4">#REF!</definedName>
    <definedName name="Excel_BuiltIn_Print_Area_9_1" localSheetId="0">#REF!</definedName>
    <definedName name="Excel_BuiltIn_Print_Area_9_1">#REF!</definedName>
    <definedName name="Excel_BuiltIn_Print_Titles_1_1" localSheetId="4">#REF!</definedName>
    <definedName name="Excel_BuiltIn_Print_Titles_1_1" localSheetId="0">#REF!</definedName>
    <definedName name="Excel_BuiltIn_Print_Titles_1_1">#REF!</definedName>
    <definedName name="Excel_BuiltIn_Print_Titles_13_1" localSheetId="4">#REF!</definedName>
    <definedName name="Excel_BuiltIn_Print_Titles_13_1" localSheetId="0">#REF!</definedName>
    <definedName name="Excel_BuiltIn_Print_Titles_13_1">#REF!</definedName>
    <definedName name="Excel_BuiltIn_Print_Titles_14_1" localSheetId="4">#REF!,#REF!</definedName>
    <definedName name="Excel_BuiltIn_Print_Titles_14_1" localSheetId="0">#REF!,#REF!</definedName>
    <definedName name="Excel_BuiltIn_Print_Titles_14_1">#REF!,#REF!</definedName>
    <definedName name="Excel_BuiltIn_Print_Titles_14_1_1" localSheetId="4">#REF!</definedName>
    <definedName name="Excel_BuiltIn_Print_Titles_14_1_1" localSheetId="0">#REF!</definedName>
    <definedName name="Excel_BuiltIn_Print_Titles_14_1_1">#REF!</definedName>
    <definedName name="Excel_BuiltIn_Print_Titles_15_1" localSheetId="4">#REF!,#REF!</definedName>
    <definedName name="Excel_BuiltIn_Print_Titles_15_1" localSheetId="0">#REF!,#REF!</definedName>
    <definedName name="Excel_BuiltIn_Print_Titles_15_1">#REF!,#REF!</definedName>
    <definedName name="Excel_BuiltIn_Print_Titles_15_1_1" localSheetId="4">#REF!,#REF!</definedName>
    <definedName name="Excel_BuiltIn_Print_Titles_15_1_1" localSheetId="0">#REF!,#REF!</definedName>
    <definedName name="Excel_BuiltIn_Print_Titles_15_1_1">#REF!,#REF!</definedName>
    <definedName name="Excel_BuiltIn_Print_Titles_15_1_1_1" localSheetId="4">#REF!,#REF!</definedName>
    <definedName name="Excel_BuiltIn_Print_Titles_15_1_1_1" localSheetId="0">#REF!,#REF!</definedName>
    <definedName name="Excel_BuiltIn_Print_Titles_15_1_1_1">#REF!,#REF!</definedName>
    <definedName name="Excel_BuiltIn_Print_Titles_16_1" localSheetId="4">#REF!,#REF!</definedName>
    <definedName name="Excel_BuiltIn_Print_Titles_16_1" localSheetId="0">#REF!,#REF!</definedName>
    <definedName name="Excel_BuiltIn_Print_Titles_16_1">#REF!,#REF!</definedName>
    <definedName name="Excel_BuiltIn_Print_Titles_16_1_1" localSheetId="4">#REF!,#REF!</definedName>
    <definedName name="Excel_BuiltIn_Print_Titles_16_1_1" localSheetId="0">#REF!,#REF!</definedName>
    <definedName name="Excel_BuiltIn_Print_Titles_16_1_1">#REF!,#REF!</definedName>
    <definedName name="Excel_BuiltIn_Print_Titles_17_1" localSheetId="4">#REF!,#REF!</definedName>
    <definedName name="Excel_BuiltIn_Print_Titles_17_1" localSheetId="0">#REF!,#REF!</definedName>
    <definedName name="Excel_BuiltIn_Print_Titles_17_1">#REF!,#REF!</definedName>
    <definedName name="Excel_BuiltIn_Print_Titles_17_1_1" localSheetId="4">#REF!,#REF!</definedName>
    <definedName name="Excel_BuiltIn_Print_Titles_17_1_1" localSheetId="0">#REF!,#REF!</definedName>
    <definedName name="Excel_BuiltIn_Print_Titles_17_1_1">#REF!,#REF!</definedName>
    <definedName name="Excel_BuiltIn_Print_Titles_17_1_1_1" localSheetId="4">'[7]rev int TP'!$A$1:$B$65510,'[7]rev int TP'!$1:$6</definedName>
    <definedName name="Excel_BuiltIn_Print_Titles_17_1_1_1">'[4]rev int TP'!$A$1:$B$65510,'[4]rev int TP'!$1:$6</definedName>
    <definedName name="Excel_BuiltIn_Print_Titles_17_1_1_1_1" localSheetId="4">#REF!</definedName>
    <definedName name="Excel_BuiltIn_Print_Titles_17_1_1_1_1" localSheetId="0">#REF!</definedName>
    <definedName name="Excel_BuiltIn_Print_Titles_17_1_1_1_1">#REF!</definedName>
    <definedName name="Excel_BuiltIn_Print_Titles_18_1" localSheetId="4">'[7]rev int TP'!$A:$B,'[7]rev int TP'!$1:$6</definedName>
    <definedName name="Excel_BuiltIn_Print_Titles_18_1">'[4]rev int TP'!$A:$B,'[4]rev int TP'!$1:$6</definedName>
    <definedName name="Excel_BuiltIn_Print_Titles_18_1_1" localSheetId="4">#REF!,#REF!</definedName>
    <definedName name="Excel_BuiltIn_Print_Titles_18_1_1" localSheetId="0">#REF!,#REF!</definedName>
    <definedName name="Excel_BuiltIn_Print_Titles_18_1_1">#REF!,#REF!</definedName>
    <definedName name="Excel_BuiltIn_Print_Titles_18_1_1_1" localSheetId="4">#REF!</definedName>
    <definedName name="Excel_BuiltIn_Print_Titles_18_1_1_1" localSheetId="0">#REF!</definedName>
    <definedName name="Excel_BuiltIn_Print_Titles_18_1_1_1">#REF!</definedName>
    <definedName name="Excel_BuiltIn_Print_Titles_19_1" localSheetId="4">#REF!,#REF!</definedName>
    <definedName name="Excel_BuiltIn_Print_Titles_19_1" localSheetId="0">#REF!,#REF!</definedName>
    <definedName name="Excel_BuiltIn_Print_Titles_19_1">#REF!,#REF!</definedName>
    <definedName name="Excel_BuiltIn_Print_Titles_19_1_1" localSheetId="4">#REF!,#REF!</definedName>
    <definedName name="Excel_BuiltIn_Print_Titles_19_1_1" localSheetId="0">#REF!,#REF!</definedName>
    <definedName name="Excel_BuiltIn_Print_Titles_19_1_1">#REF!,#REF!</definedName>
    <definedName name="Excel_BuiltIn_Print_Titles_19_1_1_1" localSheetId="4">#REF!</definedName>
    <definedName name="Excel_BuiltIn_Print_Titles_19_1_1_1" localSheetId="0">#REF!</definedName>
    <definedName name="Excel_BuiltIn_Print_Titles_19_1_1_1">#REF!</definedName>
    <definedName name="Excel_BuiltIn_Print_Titles_20_1" localSheetId="4">#REF!,#REF!</definedName>
    <definedName name="Excel_BuiltIn_Print_Titles_20_1" localSheetId="0">#REF!,#REF!</definedName>
    <definedName name="Excel_BuiltIn_Print_Titles_20_1">#REF!,#REF!</definedName>
    <definedName name="Excel_BuiltIn_Print_Titles_20_1_1" localSheetId="4">#REF!,#REF!</definedName>
    <definedName name="Excel_BuiltIn_Print_Titles_20_1_1" localSheetId="0">#REF!,#REF!</definedName>
    <definedName name="Excel_BuiltIn_Print_Titles_20_1_1">#REF!,#REF!</definedName>
    <definedName name="Excel_BuiltIn_Print_Titles_21_1" localSheetId="4">#REF!,#REF!</definedName>
    <definedName name="Excel_BuiltIn_Print_Titles_21_1" localSheetId="0">#REF!,#REF!</definedName>
    <definedName name="Excel_BuiltIn_Print_Titles_21_1">#REF!,#REF!</definedName>
    <definedName name="Excel_BuiltIn_Print_Titles_21_1_1" localSheetId="4">#REF!,#REF!</definedName>
    <definedName name="Excel_BuiltIn_Print_Titles_21_1_1" localSheetId="0">#REF!,#REF!</definedName>
    <definedName name="Excel_BuiltIn_Print_Titles_21_1_1">#REF!,#REF!</definedName>
    <definedName name="Excel_BuiltIn_Print_Titles_21_1_1_1" localSheetId="4">#REF!</definedName>
    <definedName name="Excel_BuiltIn_Print_Titles_21_1_1_1" localSheetId="0">#REF!</definedName>
    <definedName name="Excel_BuiltIn_Print_Titles_21_1_1_1">#REF!</definedName>
    <definedName name="Excel_BuiltIn_Print_Titles_6_1" localSheetId="4">#REF!</definedName>
    <definedName name="Excel_BuiltIn_Print_Titles_6_1" localSheetId="0">#REF!</definedName>
    <definedName name="Excel_BuiltIn_Print_Titles_6_1">#REF!</definedName>
    <definedName name="Excel_BuiltIn_Print_Titles_7_1" localSheetId="4">#REF!</definedName>
    <definedName name="Excel_BuiltIn_Print_Titles_7_1" localSheetId="0">#REF!</definedName>
    <definedName name="Excel_BuiltIn_Print_Titles_7_1">#REF!</definedName>
    <definedName name="FEVA" localSheetId="4">#REF!</definedName>
    <definedName name="FEVA" localSheetId="0">#REF!</definedName>
    <definedName name="FEVA">#REF!</definedName>
    <definedName name="JANA" localSheetId="4">#REF!</definedName>
    <definedName name="JANA" localSheetId="0">#REF!</definedName>
    <definedName name="JANA">#REF!</definedName>
    <definedName name="JULA" localSheetId="4">#REF!</definedName>
    <definedName name="JULA" localSheetId="0">#REF!</definedName>
    <definedName name="JULA">#REF!</definedName>
    <definedName name="JUNA" localSheetId="4">#REF!</definedName>
    <definedName name="JUNA" localSheetId="0">#REF!</definedName>
    <definedName name="JUNA">#REF!</definedName>
    <definedName name="LLL" localSheetId="4">#REF!</definedName>
    <definedName name="LLL" localSheetId="0">#REF!</definedName>
    <definedName name="LLL">#REF!</definedName>
    <definedName name="MAIA" localSheetId="4">#REF!</definedName>
    <definedName name="MAIA" localSheetId="0">#REF!</definedName>
    <definedName name="MAIA">#REF!</definedName>
    <definedName name="MARA" localSheetId="4">#REF!</definedName>
    <definedName name="MARA" localSheetId="0">#REF!</definedName>
    <definedName name="MARA">#REF!</definedName>
    <definedName name="MG" localSheetId="4">#REF!</definedName>
    <definedName name="MG" localSheetId="0">#REF!</definedName>
    <definedName name="MG">#REF!</definedName>
    <definedName name="NOVA" localSheetId="4">#REF!</definedName>
    <definedName name="NOVA" localSheetId="0">#REF!</definedName>
    <definedName name="NOVA">#REF!</definedName>
    <definedName name="oi" hidden="1">{#N/A,#N/A,FALSE,"PR  06";#N/A,#N/A,FALSE,"PR  07";#N/A,#N/A,FALSE,"PR 08";#N/A,#N/A,FALSE,"PR 09";#N/A,#N/A,FALSE,"PR 40";#N/A,#N/A,FALSE,"PR 41";#N/A,#N/A,FALSE,"PR 45";#N/A,#N/A,FALSE,"PR 46";#N/A,#N/A,FALSE,"PR 55"}</definedName>
    <definedName name="oii">#REF!</definedName>
    <definedName name="OUTA" localSheetId="4">#REF!</definedName>
    <definedName name="OUTA" localSheetId="0">#REF!</definedName>
    <definedName name="OUTA">#REF!</definedName>
    <definedName name="prazo" localSheetId="4">#REF!</definedName>
    <definedName name="prazo" localSheetId="0">#REF!</definedName>
    <definedName name="prazo">#REF!</definedName>
    <definedName name="Print_Area_MI" localSheetId="4">#REF!</definedName>
    <definedName name="Print_Area_MI" localSheetId="0">#REF!</definedName>
    <definedName name="Print_Area_MI">#REF!</definedName>
    <definedName name="QUAD1">#N/A</definedName>
    <definedName name="QUAD11">#N/A</definedName>
    <definedName name="QUAD21">#N/A</definedName>
    <definedName name="QUAD211">#N/A</definedName>
    <definedName name="QUAD22">#N/A</definedName>
    <definedName name="QUAD221">#N/A</definedName>
    <definedName name="QUAD23">#N/A</definedName>
    <definedName name="RELMOBRA" localSheetId="4" hidden="1">{#N/A,#N/A,FALSE,"SS";#N/A,#N/A,FALSE,"TER1";#N/A,#N/A,FALSE,"TER2";#N/A,#N/A,FALSE,"TER3";#N/A,#N/A,FALSE,"TP1";#N/A,#N/A,FALSE,"TP2";#N/A,#N/A,FALSE,"TP3";#N/A,#N/A,FALSE,"DI1";#N/A,#N/A,FALSE,"DI2";#N/A,#N/A,FALSE,"DI3";#N/A,#N/A,FALSE,"DS1";#N/A,#N/A,FALSE,"DS2";#N/A,#N/A,FALSE,"CM"}</definedName>
    <definedName name="RELMOBRA" localSheetId="0" hidden="1">{#N/A,#N/A,FALSE,"SS";#N/A,#N/A,FALSE,"TER1";#N/A,#N/A,FALSE,"TER2";#N/A,#N/A,FALSE,"TER3";#N/A,#N/A,FALSE,"TP1";#N/A,#N/A,FALSE,"TP2";#N/A,#N/A,FALSE,"TP3";#N/A,#N/A,FALSE,"DI1";#N/A,#N/A,FALSE,"DI2";#N/A,#N/A,FALSE,"DI3";#N/A,#N/A,FALSE,"DS1";#N/A,#N/A,FALSE,"DS2";#N/A,#N/A,FALSE,"CM"}</definedName>
    <definedName name="RELMOBRA" hidden="1">{#N/A,#N/A,FALSE,"SS";#N/A,#N/A,FALSE,"TER1";#N/A,#N/A,FALSE,"TER2";#N/A,#N/A,FALSE,"TER3";#N/A,#N/A,FALSE,"TP1";#N/A,#N/A,FALSE,"TP2";#N/A,#N/A,FALSE,"TP3";#N/A,#N/A,FALSE,"DI1";#N/A,#N/A,FALSE,"DI2";#N/A,#N/A,FALSE,"DI3";#N/A,#N/A,FALSE,"DS1";#N/A,#N/A,FALSE,"DS2";#N/A,#N/A,FALSE,"CM"}</definedName>
    <definedName name="rerf" localSheetId="4" hidden="1">{#N/A,#N/A,FALSE,"SS";#N/A,#N/A,FALSE,"TER1";#N/A,#N/A,FALSE,"TER2";#N/A,#N/A,FALSE,"TER3";#N/A,#N/A,FALSE,"TP1";#N/A,#N/A,FALSE,"TP2";#N/A,#N/A,FALSE,"TP3";#N/A,#N/A,FALSE,"DI1";#N/A,#N/A,FALSE,"DI2";#N/A,#N/A,FALSE,"DI3";#N/A,#N/A,FALSE,"DS1";#N/A,#N/A,FALSE,"DS2";#N/A,#N/A,FALSE,"CM"}</definedName>
    <definedName name="rerf" localSheetId="0" hidden="1">{#N/A,#N/A,FALSE,"SS";#N/A,#N/A,FALSE,"TER1";#N/A,#N/A,FALSE,"TER2";#N/A,#N/A,FALSE,"TER3";#N/A,#N/A,FALSE,"TP1";#N/A,#N/A,FALSE,"TP2";#N/A,#N/A,FALSE,"TP3";#N/A,#N/A,FALSE,"DI1";#N/A,#N/A,FALSE,"DI2";#N/A,#N/A,FALSE,"DI3";#N/A,#N/A,FALSE,"DS1";#N/A,#N/A,FALSE,"DS2";#N/A,#N/A,FALSE,"CM"}</definedName>
    <definedName name="rerf" hidden="1">{#N/A,#N/A,FALSE,"SS";#N/A,#N/A,FALSE,"TER1";#N/A,#N/A,FALSE,"TER2";#N/A,#N/A,FALSE,"TER3";#N/A,#N/A,FALSE,"TP1";#N/A,#N/A,FALSE,"TP2";#N/A,#N/A,FALSE,"TP3";#N/A,#N/A,FALSE,"DI1";#N/A,#N/A,FALSE,"DI2";#N/A,#N/A,FALSE,"DI3";#N/A,#N/A,FALSE,"DS1";#N/A,#N/A,FALSE,"DS2";#N/A,#N/A,FALSE,"CM"}</definedName>
    <definedName name="RES" localSheetId="4" hidden="1">{#N/A,#N/A,FALSE,"SS";#N/A,#N/A,FALSE,"TER1";#N/A,#N/A,FALSE,"TER2";#N/A,#N/A,FALSE,"TER3";#N/A,#N/A,FALSE,"TP1";#N/A,#N/A,FALSE,"TP2";#N/A,#N/A,FALSE,"TP3";#N/A,#N/A,FALSE,"DI1";#N/A,#N/A,FALSE,"DI2";#N/A,#N/A,FALSE,"DI3";#N/A,#N/A,FALSE,"DS1";#N/A,#N/A,FALSE,"DS2";#N/A,#N/A,FALSE,"CM"}</definedName>
    <definedName name="RES" localSheetId="0" hidden="1">{#N/A,#N/A,FALSE,"SS";#N/A,#N/A,FALSE,"TER1";#N/A,#N/A,FALSE,"TER2";#N/A,#N/A,FALSE,"TER3";#N/A,#N/A,FALSE,"TP1";#N/A,#N/A,FALSE,"TP2";#N/A,#N/A,FALSE,"TP3";#N/A,#N/A,FALSE,"DI1";#N/A,#N/A,FALSE,"DI2";#N/A,#N/A,FALSE,"DI3";#N/A,#N/A,FALSE,"DS1";#N/A,#N/A,FALSE,"DS2";#N/A,#N/A,FALSE,"CM"}</definedName>
    <definedName name="RES" hidden="1">{#N/A,#N/A,FALSE,"SS";#N/A,#N/A,FALSE,"TER1";#N/A,#N/A,FALSE,"TER2";#N/A,#N/A,FALSE,"TER3";#N/A,#N/A,FALSE,"TP1";#N/A,#N/A,FALSE,"TP2";#N/A,#N/A,FALSE,"TP3";#N/A,#N/A,FALSE,"DI1";#N/A,#N/A,FALSE,"DI2";#N/A,#N/A,FALSE,"DI3";#N/A,#N/A,FALSE,"DS1";#N/A,#N/A,FALSE,"DS2";#N/A,#N/A,FALSE,"CM"}</definedName>
    <definedName name="Reuniao" localSheetId="4" hidden="1">{#N/A,#N/A,FALSE,"CM BAR";#N/A,#N/A,FALSE,"SUBSOLO";#N/A,#N/A,FALSE,"TERREO";#N/A,#N/A,FALSE,"TIPO";#N/A,#N/A,FALSE,"DUP  INF";#N/A,#N/A,FALSE,"DUP SUP"}</definedName>
    <definedName name="Reuniao" localSheetId="0" hidden="1">{#N/A,#N/A,FALSE,"CM BAR";#N/A,#N/A,FALSE,"SUBSOLO";#N/A,#N/A,FALSE,"TERREO";#N/A,#N/A,FALSE,"TIPO";#N/A,#N/A,FALSE,"DUP  INF";#N/A,#N/A,FALSE,"DUP SUP"}</definedName>
    <definedName name="Reuniao" hidden="1">{#N/A,#N/A,FALSE,"CM BAR";#N/A,#N/A,FALSE,"SUBSOLO";#N/A,#N/A,FALSE,"TERREO";#N/A,#N/A,FALSE,"TIPO";#N/A,#N/A,FALSE,"DUP  INF";#N/A,#N/A,FALSE,"DUP SUP"}</definedName>
    <definedName name="rev" localSheetId="4" hidden="1">{#N/A,#N/A,FALSE,"SS";#N/A,#N/A,FALSE,"TER1";#N/A,#N/A,FALSE,"TER2";#N/A,#N/A,FALSE,"TER3";#N/A,#N/A,FALSE,"TP1";#N/A,#N/A,FALSE,"TP2";#N/A,#N/A,FALSE,"TP3";#N/A,#N/A,FALSE,"DI1";#N/A,#N/A,FALSE,"DI2";#N/A,#N/A,FALSE,"DI3";#N/A,#N/A,FALSE,"DS1";#N/A,#N/A,FALSE,"DS2";#N/A,#N/A,FALSE,"CM"}</definedName>
    <definedName name="rev" localSheetId="0" hidden="1">{#N/A,#N/A,FALSE,"SS";#N/A,#N/A,FALSE,"TER1";#N/A,#N/A,FALSE,"TER2";#N/A,#N/A,FALSE,"TER3";#N/A,#N/A,FALSE,"TP1";#N/A,#N/A,FALSE,"TP2";#N/A,#N/A,FALSE,"TP3";#N/A,#N/A,FALSE,"DI1";#N/A,#N/A,FALSE,"DI2";#N/A,#N/A,FALSE,"DI3";#N/A,#N/A,FALSE,"DS1";#N/A,#N/A,FALSE,"DS2";#N/A,#N/A,FALSE,"CM"}</definedName>
    <definedName name="rev" hidden="1">{#N/A,#N/A,FALSE,"SS";#N/A,#N/A,FALSE,"TER1";#N/A,#N/A,FALSE,"TER2";#N/A,#N/A,FALSE,"TER3";#N/A,#N/A,FALSE,"TP1";#N/A,#N/A,FALSE,"TP2";#N/A,#N/A,FALSE,"TP3";#N/A,#N/A,FALSE,"DI1";#N/A,#N/A,FALSE,"DI2";#N/A,#N/A,FALSE,"DI3";#N/A,#N/A,FALSE,"DS1";#N/A,#N/A,FALSE,"DS2";#N/A,#N/A,FALSE,"CM"}</definedName>
    <definedName name="rm" localSheetId="4">#REF!</definedName>
    <definedName name="rm" localSheetId="0">#REF!</definedName>
    <definedName name="rm">#REF!</definedName>
    <definedName name="SETA" localSheetId="4">#REF!</definedName>
    <definedName name="SETA" localSheetId="0">#REF!</definedName>
    <definedName name="SETA">#REF!</definedName>
    <definedName name="sv" localSheetId="4">#REF!</definedName>
    <definedName name="sv" localSheetId="0">#REF!</definedName>
    <definedName name="sv">#REF!</definedName>
    <definedName name="_xlnm.Print_Titles" localSheetId="4">'composições '!$1:$7</definedName>
    <definedName name="_xlnm.Print_Titles" localSheetId="1">'IMPLANTAÇÃO'!$1:$5</definedName>
    <definedName name="_xlnm.Print_Titles" localSheetId="0">'ORÇAMENTO'!$1:$7</definedName>
    <definedName name="vr" localSheetId="4">#REF!</definedName>
    <definedName name="vr" localSheetId="0">#REF!</definedName>
    <definedName name="vr">#REF!</definedName>
    <definedName name="vt" localSheetId="4">#REF!</definedName>
    <definedName name="vt" localSheetId="0">#REF!</definedName>
    <definedName name="vt">#REF!</definedName>
    <definedName name="wrn.ACABINT." localSheetId="4" hidden="1">{#N/A,#N/A,FALSE,"SS";#N/A,#N/A,FALSE,"TER1";#N/A,#N/A,FALSE,"TER2";#N/A,#N/A,FALSE,"TER3";#N/A,#N/A,FALSE,"TP1";#N/A,#N/A,FALSE,"TP2";#N/A,#N/A,FALSE,"TP3";#N/A,#N/A,FALSE,"DI1";#N/A,#N/A,FALSE,"DI2";#N/A,#N/A,FALSE,"DI3";#N/A,#N/A,FALSE,"DS1";#N/A,#N/A,FALSE,"DS2";#N/A,#N/A,FALSE,"CM"}</definedName>
    <definedName name="wrn.ACABINT." localSheetId="0" hidden="1">{#N/A,#N/A,FALSE,"SS";#N/A,#N/A,FALSE,"TER1";#N/A,#N/A,FALSE,"TER2";#N/A,#N/A,FALSE,"TER3";#N/A,#N/A,FALSE,"TP1";#N/A,#N/A,FALSE,"TP2";#N/A,#N/A,FALSE,"TP3";#N/A,#N/A,FALSE,"DI1";#N/A,#N/A,FALSE,"DI2";#N/A,#N/A,FALSE,"DI3";#N/A,#N/A,FALSE,"DS1";#N/A,#N/A,FALSE,"DS2";#N/A,#N/A,FALSE,"CM"}</definedName>
    <definedName name="wrn.ACABINT." hidden="1">{#N/A,#N/A,FALSE,"SS";#N/A,#N/A,FALSE,"TER1";#N/A,#N/A,FALSE,"TER2";#N/A,#N/A,FALSE,"TER3";#N/A,#N/A,FALSE,"TP1";#N/A,#N/A,FALSE,"TP2";#N/A,#N/A,FALSE,"TP3";#N/A,#N/A,FALSE,"DI1";#N/A,#N/A,FALSE,"DI2";#N/A,#N/A,FALSE,"DI3";#N/A,#N/A,FALSE,"DS1";#N/A,#N/A,FALSE,"DS2";#N/A,#N/A,FALSE,"CM"}</definedName>
    <definedName name="wrn.ACABINT._.TOT." localSheetId="4" hidden="1">{#N/A,#N/A,FALSE,"SS 1";#N/A,#N/A,FALSE,"TER 1 (A)";#N/A,#N/A,FALSE,"SS 2";#N/A,#N/A,FALSE,"TER 1 (B)";#N/A,#N/A,FALSE,"TER 1 (C)";#N/A,#N/A,FALSE,"TER 1 (D)";#N/A,#N/A,FALSE,"TER 1 (E)";#N/A,#N/A,FALSE,"TER 2 "}</definedName>
    <definedName name="wrn.ACABINT._.TOT." localSheetId="0" hidden="1">{#N/A,#N/A,FALSE,"SS 1";#N/A,#N/A,FALSE,"TER 1 (A)";#N/A,#N/A,FALSE,"SS 2";#N/A,#N/A,FALSE,"TER 1 (B)";#N/A,#N/A,FALSE,"TER 1 (C)";#N/A,#N/A,FALSE,"TER 1 (D)";#N/A,#N/A,FALSE,"TER 1 (E)";#N/A,#N/A,FALSE,"TER 2 "}</definedName>
    <definedName name="wrn.ACABINT._.TOT." hidden="1">{#N/A,#N/A,FALSE,"SS 1";#N/A,#N/A,FALSE,"TER 1 (A)";#N/A,#N/A,FALSE,"SS 2";#N/A,#N/A,FALSE,"TER 1 (B)";#N/A,#N/A,FALSE,"TER 1 (C)";#N/A,#N/A,FALSE,"TER 1 (D)";#N/A,#N/A,FALSE,"TER 1 (E)";#N/A,#N/A,FALSE,"TER 2 "}</definedName>
    <definedName name="wrn.ESQ._.TOT." localSheetId="4" hidden="1">{#N/A,#N/A,FALSE,"SS 1";#N/A,#N/A,FALSE,"SS 2";#N/A,#N/A,FALSE,"TER 1 (1)";#N/A,#N/A,FALSE,"TER 1 (2)";#N/A,#N/A,FALSE,"TER 2";#N/A,#N/A,FALSE,"TIPO";#N/A,#N/A,FALSE,"CM  BAR"}</definedName>
    <definedName name="wrn.ESQ._.TOT." localSheetId="0" hidden="1">{#N/A,#N/A,FALSE,"SS 1";#N/A,#N/A,FALSE,"SS 2";#N/A,#N/A,FALSE,"TER 1 (1)";#N/A,#N/A,FALSE,"TER 1 (2)";#N/A,#N/A,FALSE,"TER 2";#N/A,#N/A,FALSE,"TIPO";#N/A,#N/A,FALSE,"CM  BAR"}</definedName>
    <definedName name="wrn.ESQ._.TOT." hidden="1">{#N/A,#N/A,FALSE,"SS 1";#N/A,#N/A,FALSE,"SS 2";#N/A,#N/A,FALSE,"TER 1 (1)";#N/A,#N/A,FALSE,"TER 1 (2)";#N/A,#N/A,FALSE,"TER 2";#N/A,#N/A,FALSE,"TIPO";#N/A,#N/A,FALSE,"CM  BAR"}</definedName>
    <definedName name="wrn.FACHADA." localSheetId="4" hidden="1">{#N/A,#N/A,TRUE,"TER  EXT";#N/A,#N/A,TRUE,"TER  EXT";#N/A,#N/A,TRUE,"LAT  ESQ";#N/A,#N/A,TRUE,"FRONTAL";#N/A,#N/A,TRUE,"POST";#N/A,#N/A,TRUE,"LAT  DIR"}</definedName>
    <definedName name="wrn.FACHADA." localSheetId="0" hidden="1">{#N/A,#N/A,TRUE,"TER  EXT";#N/A,#N/A,TRUE,"TER  EXT";#N/A,#N/A,TRUE,"LAT  ESQ";#N/A,#N/A,TRUE,"FRONTAL";#N/A,#N/A,TRUE,"POST";#N/A,#N/A,TRUE,"LAT  DIR"}</definedName>
    <definedName name="wrn.FACHADA." hidden="1">{#N/A,#N/A,TRUE,"TER  EXT";#N/A,#N/A,TRUE,"TER  EXT";#N/A,#N/A,TRUE,"LAT  ESQ";#N/A,#N/A,TRUE,"FRONTAL";#N/A,#N/A,TRUE,"POST";#N/A,#N/A,TRUE,"LAT  DIR"}</definedName>
    <definedName name="wrn.FERPILAR." localSheetId="4" hidden="1">{#N/A,#N/A,FALSE,"PR  06";#N/A,#N/A,FALSE,"PR  07";#N/A,#N/A,FALSE,"PR 08";#N/A,#N/A,FALSE,"PR 09";#N/A,#N/A,FALSE,"PR 40";#N/A,#N/A,FALSE,"PR 41";#N/A,#N/A,FALSE,"PR 45";#N/A,#N/A,FALSE,"PR 46";#N/A,#N/A,FALSE,"PR 55"}</definedName>
    <definedName name="wrn.FERPILAR." localSheetId="0" hidden="1">{#N/A,#N/A,FALSE,"PR  06";#N/A,#N/A,FALSE,"PR  07";#N/A,#N/A,FALSE,"PR 08";#N/A,#N/A,FALSE,"PR 09";#N/A,#N/A,FALSE,"PR 40";#N/A,#N/A,FALSE,"PR 41";#N/A,#N/A,FALSE,"PR 45";#N/A,#N/A,FALSE,"PR 46";#N/A,#N/A,FALSE,"PR 55"}</definedName>
    <definedName name="wrn.FERPILAR." hidden="1">{#N/A,#N/A,FALSE,"PR  06";#N/A,#N/A,FALSE,"PR  07";#N/A,#N/A,FALSE,"PR 08";#N/A,#N/A,FALSE,"PR 09";#N/A,#N/A,FALSE,"PR 40";#N/A,#N/A,FALSE,"PR 41";#N/A,#N/A,FALSE,"PR 45";#N/A,#N/A,FALSE,"PR 46";#N/A,#N/A,FALSE,"PR 55"}</definedName>
    <definedName name="wrn.LEVFER." localSheetId="4" hidden="1">{#N/A,#N/A,FALSE,"LEVFER V2 P";#N/A,#N/A,FALSE,"LEVFER V2 P10%"}</definedName>
    <definedName name="wrn.LEVFER." localSheetId="0" hidden="1">{#N/A,#N/A,FALSE,"LEVFER V2 P";#N/A,#N/A,FALSE,"LEVFER V2 P10%"}</definedName>
    <definedName name="wrn.LEVFER." hidden="1">{#N/A,#N/A,FALSE,"LEVFER V2 P";#N/A,#N/A,FALSE,"LEVFER V2 P10%"}</definedName>
    <definedName name="wrn.SERV._.PAVTO." localSheetId="4" hidden="1">{#N/A,#N/A,FALSE,"SS 1";#N/A,#N/A,FALSE,"SS 2";#N/A,#N/A,FALSE,"TER 1 (1)";#N/A,#N/A,FALSE,"TER 1 (2)";#N/A,#N/A,FALSE,"TER 2 ";#N/A,#N/A,FALSE,"TP  (1)";#N/A,#N/A,FALSE,"TP  (2)";#N/A,#N/A,FALSE,"CM BAR"}</definedName>
    <definedName name="wrn.SERV._.PAVTO." localSheetId="0" hidden="1">{#N/A,#N/A,FALSE,"SS 1";#N/A,#N/A,FALSE,"SS 2";#N/A,#N/A,FALSE,"TER 1 (1)";#N/A,#N/A,FALSE,"TER 1 (2)";#N/A,#N/A,FALSE,"TER 2 ";#N/A,#N/A,FALSE,"TP  (1)";#N/A,#N/A,FALSE,"TP  (2)";#N/A,#N/A,FALSE,"CM BAR"}</definedName>
    <definedName name="wrn.SERV._.PAVTO." hidden="1">{#N/A,#N/A,FALSE,"SS 1";#N/A,#N/A,FALSE,"SS 2";#N/A,#N/A,FALSE,"TER 1 (1)";#N/A,#N/A,FALSE,"TER 1 (2)";#N/A,#N/A,FALSE,"TER 2 ";#N/A,#N/A,FALSE,"TP  (1)";#N/A,#N/A,FALSE,"TP  (2)";#N/A,#N/A,FALSE,"CM BAR"}</definedName>
    <definedName name="wrn.serv.xls." localSheetId="4" hidden="1">{#N/A,#N/A,FALSE,"CM BAR";#N/A,#N/A,FALSE,"SUBSOLO";#N/A,#N/A,FALSE,"TERREO";#N/A,#N/A,FALSE,"TIPO";#N/A,#N/A,FALSE,"DUP  INF";#N/A,#N/A,FALSE,"DUP SUP"}</definedName>
    <definedName name="wrn.serv.xls." localSheetId="0" hidden="1">{#N/A,#N/A,FALSE,"CM BAR";#N/A,#N/A,FALSE,"SUBSOLO";#N/A,#N/A,FALSE,"TERREO";#N/A,#N/A,FALSE,"TIPO";#N/A,#N/A,FALSE,"DUP  INF";#N/A,#N/A,FALSE,"DUP SUP"}</definedName>
    <definedName name="wrn.serv.xls." hidden="1">{#N/A,#N/A,FALSE,"CM BAR";#N/A,#N/A,FALSE,"SUBSOLO";#N/A,#N/A,FALSE,"TERREO";#N/A,#N/A,FALSE,"TIPO";#N/A,#N/A,FALSE,"DUP  INF";#N/A,#N/A,FALSE,"DUP SUP"}</definedName>
  </definedNames>
  <calcPr fullCalcOnLoad="1"/>
</workbook>
</file>

<file path=xl/sharedStrings.xml><?xml version="1.0" encoding="utf-8"?>
<sst xmlns="http://schemas.openxmlformats.org/spreadsheetml/2006/main" count="1229" uniqueCount="547">
  <si>
    <t>CÓDIGO</t>
  </si>
  <si>
    <t>DESCRIÇÃO DOS SERVIÇOS</t>
  </si>
  <si>
    <t>UNID.</t>
  </si>
  <si>
    <t>QUANT.</t>
  </si>
  <si>
    <t>P.MAT.</t>
  </si>
  <si>
    <t>ÍTEM</t>
  </si>
  <si>
    <t>P. PARCIAL</t>
  </si>
  <si>
    <t>P. TOTAL</t>
  </si>
  <si>
    <t>1.0</t>
  </si>
  <si>
    <t>1.1</t>
  </si>
  <si>
    <t>2.0</t>
  </si>
  <si>
    <t>2.1</t>
  </si>
  <si>
    <t>2.2</t>
  </si>
  <si>
    <t>2.3</t>
  </si>
  <si>
    <t>3.0</t>
  </si>
  <si>
    <t>3.1</t>
  </si>
  <si>
    <t>3.3</t>
  </si>
  <si>
    <t>3.4</t>
  </si>
  <si>
    <t>3.5</t>
  </si>
  <si>
    <t>3.6</t>
  </si>
  <si>
    <t>4.0</t>
  </si>
  <si>
    <t>4.1</t>
  </si>
  <si>
    <t>4.2</t>
  </si>
  <si>
    <t>4.3</t>
  </si>
  <si>
    <t>4.4</t>
  </si>
  <si>
    <t>4.5</t>
  </si>
  <si>
    <t>5.0</t>
  </si>
  <si>
    <t>5.1</t>
  </si>
  <si>
    <t>5.2</t>
  </si>
  <si>
    <t>5.3</t>
  </si>
  <si>
    <t>5.4</t>
  </si>
  <si>
    <t>6.0</t>
  </si>
  <si>
    <t>6.1</t>
  </si>
  <si>
    <t>7.0</t>
  </si>
  <si>
    <t>7.1</t>
  </si>
  <si>
    <t>8.0</t>
  </si>
  <si>
    <t>8.1</t>
  </si>
  <si>
    <t>9.0</t>
  </si>
  <si>
    <t>9.1</t>
  </si>
  <si>
    <t>10.0</t>
  </si>
  <si>
    <t>10.1</t>
  </si>
  <si>
    <t>10.2</t>
  </si>
  <si>
    <t>12.0</t>
  </si>
  <si>
    <t>12.1</t>
  </si>
  <si>
    <t>12.2</t>
  </si>
  <si>
    <t>12.3</t>
  </si>
  <si>
    <t>12.4</t>
  </si>
  <si>
    <t>13.0</t>
  </si>
  <si>
    <t>13.1</t>
  </si>
  <si>
    <t>13.2</t>
  </si>
  <si>
    <t>14.0</t>
  </si>
  <si>
    <t>14.1</t>
  </si>
  <si>
    <t>15.0</t>
  </si>
  <si>
    <t>15.1</t>
  </si>
  <si>
    <t>16.0</t>
  </si>
  <si>
    <t>16.1</t>
  </si>
  <si>
    <t>-</t>
  </si>
  <si>
    <t>TOTAL</t>
  </si>
  <si>
    <t>UN</t>
  </si>
  <si>
    <t>11.0</t>
  </si>
  <si>
    <t>11.1</t>
  </si>
  <si>
    <t>11.2</t>
  </si>
  <si>
    <t>ML</t>
  </si>
  <si>
    <t>M2</t>
  </si>
  <si>
    <t>3.7</t>
  </si>
  <si>
    <t>3.2</t>
  </si>
  <si>
    <t>3.8</t>
  </si>
  <si>
    <t>3.9</t>
  </si>
  <si>
    <t>8.2</t>
  </si>
  <si>
    <t>13.4</t>
  </si>
  <si>
    <t>13.5</t>
  </si>
  <si>
    <t>14.2</t>
  </si>
  <si>
    <t>14.3</t>
  </si>
  <si>
    <t>17.0</t>
  </si>
  <si>
    <t>17.1</t>
  </si>
  <si>
    <t>17.2</t>
  </si>
  <si>
    <t>17.3</t>
  </si>
  <si>
    <t>17.4</t>
  </si>
  <si>
    <t>17.5</t>
  </si>
  <si>
    <t>17.6</t>
  </si>
  <si>
    <t>17.7</t>
  </si>
  <si>
    <t>18.0</t>
  </si>
  <si>
    <t>18.1</t>
  </si>
  <si>
    <t>13.3</t>
  </si>
  <si>
    <t>16.2</t>
  </si>
  <si>
    <t>16.3</t>
  </si>
  <si>
    <t>16.4</t>
  </si>
  <si>
    <t>16.5</t>
  </si>
  <si>
    <t xml:space="preserve">       ORÇAMENTO: SINTÉTICO</t>
  </si>
  <si>
    <t>ITEM</t>
  </si>
  <si>
    <t>P.M.O.</t>
  </si>
  <si>
    <t>1.2</t>
  </si>
  <si>
    <t>1.3</t>
  </si>
  <si>
    <t>1.4</t>
  </si>
  <si>
    <t>MURO EM BLOCO DE CONCRETO 9X19X39 CM H=2,20 MTS.</t>
  </si>
  <si>
    <t xml:space="preserve">UN </t>
  </si>
  <si>
    <t xml:space="preserve">PLACA PRÉ-FABRICADA DE CONCRETO ANTI DERRAPANTE ( 65x 120 x 5 ) cm COR CINZA </t>
  </si>
  <si>
    <t xml:space="preserve">PLACA PRÉ-FABRICADA DE CONCRETO ANTI DERRAPANTE ( 50x 120 x 5 ) cm COR CINZA </t>
  </si>
  <si>
    <t xml:space="preserve">PLACA PRÉ-FABRICADA DE CONCRETO ANTI DERRAPANTE ( 60x 140 x 5 ) cm TIPO TRIANGULO COR CINZA </t>
  </si>
  <si>
    <t xml:space="preserve">TOTAL </t>
  </si>
  <si>
    <t>P. UNIT.</t>
  </si>
  <si>
    <t xml:space="preserve">IMPLANTAÇÃO </t>
  </si>
  <si>
    <t>CRONOGRAMA FÍSICO-FINANCEIRO</t>
  </si>
  <si>
    <t xml:space="preserve">Valor: </t>
  </si>
  <si>
    <t>PARCELA</t>
  </si>
  <si>
    <t>SERVIÇOS</t>
  </si>
  <si>
    <t>INTERV.</t>
  </si>
  <si>
    <t>PERC.</t>
  </si>
  <si>
    <t>VALOR</t>
  </si>
  <si>
    <t>1ª Parcela</t>
  </si>
  <si>
    <t>00 - 30 dias</t>
  </si>
  <si>
    <t>2ª Parcela</t>
  </si>
  <si>
    <t xml:space="preserve">30 - 60 dias </t>
  </si>
  <si>
    <t>3ª Parcela</t>
  </si>
  <si>
    <t>60 - 90 dias</t>
  </si>
  <si>
    <t>4ª Parcela</t>
  </si>
  <si>
    <t>90-120 dias</t>
  </si>
  <si>
    <t>5ª Parcela</t>
  </si>
  <si>
    <t>120-150 dias</t>
  </si>
  <si>
    <t>6ª Parcela</t>
  </si>
  <si>
    <t>150-180 dias</t>
  </si>
  <si>
    <t>Na entrega definitiva da obra</t>
  </si>
  <si>
    <t>SEÇÃO DE ORÇAMENTO</t>
  </si>
  <si>
    <t>ÁRVORE DE MÉDIO PORTE - QUARESMEIRA</t>
  </si>
  <si>
    <t>TAXA DE ART (FISCALIZAÇÃO E EXECUÇÃO)</t>
  </si>
  <si>
    <t>VB</t>
  </si>
  <si>
    <t>Tecnóloga Ludmilla Fernandes de Oliveira</t>
  </si>
  <si>
    <t>CREA 14739/D-GO</t>
  </si>
  <si>
    <t>12.5</t>
  </si>
  <si>
    <t>1.5</t>
  </si>
  <si>
    <t>Prazo da Obra: 210 dias corridos.</t>
  </si>
  <si>
    <t>7ª Parcela</t>
  </si>
  <si>
    <t>Quando executados 14% dos serviços</t>
  </si>
  <si>
    <t>Quando executados 28% dos serviços</t>
  </si>
  <si>
    <t>Quando executados 56% dos serviços</t>
  </si>
  <si>
    <t>Quando executados 42% dos serviços</t>
  </si>
  <si>
    <t>Quando executados 70% dos serviços</t>
  </si>
  <si>
    <t>Quando executados 84% dos serviços</t>
  </si>
  <si>
    <t>6.2</t>
  </si>
  <si>
    <t>B.D.I (22%)</t>
  </si>
  <si>
    <t>OBS.: A ELABORAÇÃO DA PLANILHA ORÇAMENTÁRIA FOI BASEADA NA TABELA DA AGETOP - JULHO/2010. A COTAÇÃO DOS ITENS NÃO CODIFICADOS NA PLANILHA FOI FEITA COM PREÇOS DE MERCADO.</t>
  </si>
  <si>
    <t>TOTAL COM BDI</t>
  </si>
  <si>
    <t>B.D.I (14,5%)</t>
  </si>
  <si>
    <t>TOTAL GERAL COM BDI</t>
  </si>
  <si>
    <t>ORÇAMENTO: SINTÉTICO</t>
  </si>
  <si>
    <t>7.2</t>
  </si>
  <si>
    <t>7.3</t>
  </si>
  <si>
    <t>9.2</t>
  </si>
  <si>
    <t>9.3</t>
  </si>
  <si>
    <t>9.4</t>
  </si>
  <si>
    <t>9.5</t>
  </si>
  <si>
    <t>9.6</t>
  </si>
  <si>
    <t>ÁRVORE DE GRANDE PORTE  - OITI</t>
  </si>
  <si>
    <t>15.2</t>
  </si>
  <si>
    <t>15.3</t>
  </si>
  <si>
    <t>15.4</t>
  </si>
  <si>
    <t>15.5</t>
  </si>
  <si>
    <t>15.6</t>
  </si>
  <si>
    <t>15.7</t>
  </si>
  <si>
    <t>ANEL DE VEDAÇÃO ESGOTO DN 100</t>
  </si>
  <si>
    <t>M</t>
  </si>
  <si>
    <t>5.5</t>
  </si>
  <si>
    <t>5.6</t>
  </si>
  <si>
    <t>180-210 dias</t>
  </si>
  <si>
    <t>ABRIGO DO COMPRESSOR</t>
  </si>
  <si>
    <t>GRADIL METÁLICO LEVE</t>
  </si>
  <si>
    <t>PORTÃO EM GRADIL METÁLICO</t>
  </si>
  <si>
    <t>4.6</t>
  </si>
  <si>
    <t>4.7</t>
  </si>
  <si>
    <t>4.8</t>
  </si>
  <si>
    <t xml:space="preserve">        ORÇAMENTO: SINTÉTICO</t>
  </si>
  <si>
    <t xml:space="preserve">        OBRA: UNIDADE BÁSICA DE ATENÇÃO A SAÚDE DA FAMÍLIA - 3 EQUIPES</t>
  </si>
  <si>
    <r>
      <t xml:space="preserve">        LOCAL: </t>
    </r>
    <r>
      <rPr>
        <sz val="12"/>
        <rFont val="Times New Roman"/>
        <family val="1"/>
      </rPr>
      <t xml:space="preserve"> PROJETO PADRÃO (SEM IMPLANTAÇÃO)</t>
    </r>
  </si>
  <si>
    <t>UN.</t>
  </si>
  <si>
    <t>P.M.O,</t>
  </si>
  <si>
    <t>4.9</t>
  </si>
  <si>
    <t>4.10</t>
  </si>
  <si>
    <t>4.11</t>
  </si>
  <si>
    <t>4.12</t>
  </si>
  <si>
    <t>6.3</t>
  </si>
  <si>
    <t>TOMADA DUPLA 2P+T</t>
  </si>
  <si>
    <t>6.4</t>
  </si>
  <si>
    <t>6.5</t>
  </si>
  <si>
    <t>6.6</t>
  </si>
  <si>
    <t>6.7</t>
  </si>
  <si>
    <t>6.8</t>
  </si>
  <si>
    <t>TAMPA CEGA PERFURADA</t>
  </si>
  <si>
    <t>6.9</t>
  </si>
  <si>
    <t>6.10</t>
  </si>
  <si>
    <t>6.11</t>
  </si>
  <si>
    <t>6.12</t>
  </si>
  <si>
    <t>6.13</t>
  </si>
  <si>
    <t>6.14</t>
  </si>
  <si>
    <t>6.15</t>
  </si>
  <si>
    <t>TOMADA ESPECÍFICA DE PISO</t>
  </si>
  <si>
    <t>6.16</t>
  </si>
  <si>
    <t>6.17</t>
  </si>
  <si>
    <t>6.18</t>
  </si>
  <si>
    <t>6.19</t>
  </si>
  <si>
    <t>6.20</t>
  </si>
  <si>
    <t>6.21</t>
  </si>
  <si>
    <t>6.22</t>
  </si>
  <si>
    <t>6.23</t>
  </si>
  <si>
    <t>6.24</t>
  </si>
  <si>
    <t>6.25</t>
  </si>
  <si>
    <t>6.26</t>
  </si>
  <si>
    <t>6.27</t>
  </si>
  <si>
    <t>6.28</t>
  </si>
  <si>
    <t>6.29</t>
  </si>
  <si>
    <t>6.30</t>
  </si>
  <si>
    <t>6.31</t>
  </si>
  <si>
    <t>6.32</t>
  </si>
  <si>
    <t>6.33</t>
  </si>
  <si>
    <t>6.34</t>
  </si>
  <si>
    <t>LOUÇAS / METAIS / ACESSÓRIOS</t>
  </si>
  <si>
    <t>7.1.1</t>
  </si>
  <si>
    <t>7.1.2</t>
  </si>
  <si>
    <t>7.1.3</t>
  </si>
  <si>
    <t>7.1.4</t>
  </si>
  <si>
    <t>7.1.5</t>
  </si>
  <si>
    <t>7.1.6</t>
  </si>
  <si>
    <t>7.1.7</t>
  </si>
  <si>
    <t>7.1.8</t>
  </si>
  <si>
    <t>7.1.9</t>
  </si>
  <si>
    <t>7.1.10</t>
  </si>
  <si>
    <t>7.1.11</t>
  </si>
  <si>
    <t>7.1.12</t>
  </si>
  <si>
    <t>7.1.13</t>
  </si>
  <si>
    <t>7.1.14</t>
  </si>
  <si>
    <t>7.1.15</t>
  </si>
  <si>
    <t>PORTA TOALHA DE PAPEL</t>
  </si>
  <si>
    <t>7.1.16</t>
  </si>
  <si>
    <t>SABONETEIRA PARA SABONETE LÍQUIDO</t>
  </si>
  <si>
    <t>7.1.17</t>
  </si>
  <si>
    <t>7.1.18</t>
  </si>
  <si>
    <t>7.1.19</t>
  </si>
  <si>
    <t>7.1.20</t>
  </si>
  <si>
    <t>7.1.21</t>
  </si>
  <si>
    <t>7.1.22</t>
  </si>
  <si>
    <t>7.1.23</t>
  </si>
  <si>
    <t>7.1.24</t>
  </si>
  <si>
    <t>7.1.25</t>
  </si>
  <si>
    <t>7.1.26</t>
  </si>
  <si>
    <t>7.1.27</t>
  </si>
  <si>
    <t>7.1.28</t>
  </si>
  <si>
    <t>7.1.29</t>
  </si>
  <si>
    <t>VASO SANITÁRIO INFANTIL</t>
  </si>
  <si>
    <t>7.1.30</t>
  </si>
  <si>
    <t>7.2.1</t>
  </si>
  <si>
    <t>7.2.2</t>
  </si>
  <si>
    <t>7.2.3</t>
  </si>
  <si>
    <t>7.2.4</t>
  </si>
  <si>
    <t>7.2.5</t>
  </si>
  <si>
    <t>7.2.6</t>
  </si>
  <si>
    <t>7.2.7</t>
  </si>
  <si>
    <t>7.2.8</t>
  </si>
  <si>
    <t>7.2.9</t>
  </si>
  <si>
    <t>7.2.10</t>
  </si>
  <si>
    <t>7.2.11</t>
  </si>
  <si>
    <t>7.2.12</t>
  </si>
  <si>
    <t>7.2.13</t>
  </si>
  <si>
    <t>7.2.14</t>
  </si>
  <si>
    <t>7.2.15</t>
  </si>
  <si>
    <t>7.2.16</t>
  </si>
  <si>
    <t>7.2.17</t>
  </si>
  <si>
    <t>7.2.18</t>
  </si>
  <si>
    <t>7.2.19</t>
  </si>
  <si>
    <t>7.2.20</t>
  </si>
  <si>
    <t>7.2.21</t>
  </si>
  <si>
    <t>7.2.22</t>
  </si>
  <si>
    <t>7.2.23</t>
  </si>
  <si>
    <t>7.2.24</t>
  </si>
  <si>
    <t>7.2.25</t>
  </si>
  <si>
    <t>7.2.26</t>
  </si>
  <si>
    <t>7.2.27</t>
  </si>
  <si>
    <t>7.2.28</t>
  </si>
  <si>
    <t>7.2.29</t>
  </si>
  <si>
    <t>7.2.30</t>
  </si>
  <si>
    <t>7.2.31</t>
  </si>
  <si>
    <t>7.2.32</t>
  </si>
  <si>
    <t>CURVA DE TRANSPOSIÇÃO SOLD DIAM 25 mm</t>
  </si>
  <si>
    <t>7.2.33</t>
  </si>
  <si>
    <t>PLUG ROSCÁVEL PVC  1/2"</t>
  </si>
  <si>
    <t>7.2.34</t>
  </si>
  <si>
    <t>PLUG ROSCÁVEL PVC  3/4"</t>
  </si>
  <si>
    <t>7.3.1</t>
  </si>
  <si>
    <t>7.3.2</t>
  </si>
  <si>
    <t>7.3.3</t>
  </si>
  <si>
    <t>7.3.4</t>
  </si>
  <si>
    <t>7.3.5</t>
  </si>
  <si>
    <t>7.3.6</t>
  </si>
  <si>
    <t>7.3.7</t>
  </si>
  <si>
    <t>7.3.8</t>
  </si>
  <si>
    <t>7.3.9</t>
  </si>
  <si>
    <t>7.3.10</t>
  </si>
  <si>
    <t>7.3.11</t>
  </si>
  <si>
    <t>7.3.12</t>
  </si>
  <si>
    <t>7.3.13</t>
  </si>
  <si>
    <t>7.3.14</t>
  </si>
  <si>
    <t>7.3.15</t>
  </si>
  <si>
    <t>7.3.16</t>
  </si>
  <si>
    <t>7.3.17</t>
  </si>
  <si>
    <t>7.3.18</t>
  </si>
  <si>
    <t>7.3.19</t>
  </si>
  <si>
    <t>7.3.20</t>
  </si>
  <si>
    <t>7.3.21</t>
  </si>
  <si>
    <t>7.3.22</t>
  </si>
  <si>
    <t>7.3.23</t>
  </si>
  <si>
    <t>7.3.24</t>
  </si>
  <si>
    <t>7.3.25</t>
  </si>
  <si>
    <t>7.3.26</t>
  </si>
  <si>
    <t>7.3.27</t>
  </si>
  <si>
    <t>7.3.28</t>
  </si>
  <si>
    <t>7.3.29</t>
  </si>
  <si>
    <t>7.3.30</t>
  </si>
  <si>
    <t>7.3.31</t>
  </si>
  <si>
    <t>7.3.32</t>
  </si>
  <si>
    <t>ANEL DE VEDAÇÃO ESGOTO DN 50</t>
  </si>
  <si>
    <t>7.4</t>
  </si>
  <si>
    <t>AGUA PLUVIAL</t>
  </si>
  <si>
    <t>7.4.1</t>
  </si>
  <si>
    <t>7.4.2</t>
  </si>
  <si>
    <t>7.4.3</t>
  </si>
  <si>
    <t>7.4.4</t>
  </si>
  <si>
    <t>7.4.5</t>
  </si>
  <si>
    <t>7.4.6</t>
  </si>
  <si>
    <t>7.4.7</t>
  </si>
  <si>
    <t>7.4.8</t>
  </si>
  <si>
    <t>REDUÇÃO EXCENTRICA 150 X 100 MM</t>
  </si>
  <si>
    <t>7.4.9</t>
  </si>
  <si>
    <t>7.4.10</t>
  </si>
  <si>
    <t>7.4.11</t>
  </si>
  <si>
    <t>7.4.12</t>
  </si>
  <si>
    <t>7.4.13</t>
  </si>
  <si>
    <t>7.4.14</t>
  </si>
  <si>
    <t>ANEL DE VEDAÇÃO DN 75MM</t>
  </si>
  <si>
    <t>7.4.15</t>
  </si>
  <si>
    <t>ANEL DE VEDAÇÃO DN 100MM</t>
  </si>
  <si>
    <t>7.5</t>
  </si>
  <si>
    <t>7.5.1</t>
  </si>
  <si>
    <t>ABRIGO DE GÁS PT-13 (0,57M²)</t>
  </si>
  <si>
    <t>8.3</t>
  </si>
  <si>
    <t>8.4</t>
  </si>
  <si>
    <t>8.5</t>
  </si>
  <si>
    <t>8.6</t>
  </si>
  <si>
    <t>8.7</t>
  </si>
  <si>
    <t>8.8</t>
  </si>
  <si>
    <t>8.9</t>
  </si>
  <si>
    <t>REGULADOR DE PRESSÃO PARA BOTIJÃO P-13 COM CONECTOR BORBOLETA E REGISTRO</t>
  </si>
  <si>
    <t>8.10</t>
  </si>
  <si>
    <t>8.11</t>
  </si>
  <si>
    <t>8.12</t>
  </si>
  <si>
    <t>8.13</t>
  </si>
  <si>
    <t>8.14</t>
  </si>
  <si>
    <t>8.15</t>
  </si>
  <si>
    <t>CADEADO PAPAIZ/PADO Nº30</t>
  </si>
  <si>
    <t>PORTA LISA 80x210 C/PORTAL E ALISAR S/FERRAGENS COM FAIXA EM CHAPA METÁLICA</t>
  </si>
  <si>
    <t>PORTA DE CORRER 160X210CM</t>
  </si>
  <si>
    <t>14.4</t>
  </si>
  <si>
    <t>18.2</t>
  </si>
  <si>
    <t>18.3</t>
  </si>
  <si>
    <t>18.4</t>
  </si>
  <si>
    <t>CHANFRO NAS PORTAS - RAMPAS DE ACESSO -CONCRETO Fck 25MPA</t>
  </si>
  <si>
    <t>M3</t>
  </si>
  <si>
    <t>18.5</t>
  </si>
  <si>
    <t>18.6</t>
  </si>
  <si>
    <t>18.7</t>
  </si>
  <si>
    <t>19.0</t>
  </si>
  <si>
    <t>19.1</t>
  </si>
  <si>
    <t>19.2</t>
  </si>
  <si>
    <t>19.3</t>
  </si>
  <si>
    <t>19.4</t>
  </si>
  <si>
    <t>19.5</t>
  </si>
  <si>
    <t>19.6</t>
  </si>
  <si>
    <t>19.7</t>
  </si>
  <si>
    <t>19.8</t>
  </si>
  <si>
    <t>19.9</t>
  </si>
  <si>
    <t>19.10</t>
  </si>
  <si>
    <t>19.11</t>
  </si>
  <si>
    <t>20.0</t>
  </si>
  <si>
    <t>20.1</t>
  </si>
  <si>
    <t>20.2</t>
  </si>
  <si>
    <t>PRATELEIRA FORMICADA</t>
  </si>
  <si>
    <t>20.3</t>
  </si>
  <si>
    <t>21.0</t>
  </si>
  <si>
    <t>21.1</t>
  </si>
  <si>
    <t>21.2</t>
  </si>
  <si>
    <t>21.3</t>
  </si>
  <si>
    <t>21.4</t>
  </si>
  <si>
    <t>21.5</t>
  </si>
  <si>
    <t>21.6</t>
  </si>
  <si>
    <t>21.7</t>
  </si>
  <si>
    <t>21.8</t>
  </si>
  <si>
    <t>21.9</t>
  </si>
  <si>
    <t>21.10</t>
  </si>
  <si>
    <t>22.0</t>
  </si>
  <si>
    <t>22.1</t>
  </si>
  <si>
    <t>COIFA SOBRE FOGAO 95X70X60CM</t>
  </si>
  <si>
    <t>22.2</t>
  </si>
  <si>
    <t>TELA MOSQUETEIRO</t>
  </si>
  <si>
    <t>22.3</t>
  </si>
  <si>
    <t>22.4</t>
  </si>
  <si>
    <t>22.5</t>
  </si>
  <si>
    <t xml:space="preserve">PLACAS METÁLICAS DE SINALIZAÇÃO </t>
  </si>
  <si>
    <t>22.6</t>
  </si>
  <si>
    <t>BDI (22%)</t>
  </si>
  <si>
    <t>23.0</t>
  </si>
  <si>
    <t>23.1</t>
  </si>
  <si>
    <t>24.0</t>
  </si>
  <si>
    <t>24.1</t>
  </si>
  <si>
    <t>25.0</t>
  </si>
  <si>
    <t>25.1</t>
  </si>
  <si>
    <t>AR CONDICIONADO SPLIT 9.000 BTU'S</t>
  </si>
  <si>
    <t>25.2</t>
  </si>
  <si>
    <t>AR CONDICIONADO SPLIT 60.000 BTU'S</t>
  </si>
  <si>
    <t>BDI (14,5%)</t>
  </si>
  <si>
    <t xml:space="preserve">Tecnóloga Cynthia Ivo Ribeiro Borges </t>
  </si>
  <si>
    <t>CREA GO 12.428/APGO</t>
  </si>
  <si>
    <t xml:space="preserve">        COMPOSIÇÕES</t>
  </si>
  <si>
    <t xml:space="preserve">        DATA: ABRIL/2010.</t>
  </si>
  <si>
    <t>COMPOSIÇÕES</t>
  </si>
  <si>
    <t>INSTALAÇÕES ELÉTRICAS</t>
  </si>
  <si>
    <t>P.TOTAL</t>
  </si>
  <si>
    <t xml:space="preserve">TOMADA DUPLA  2P+T 10 A - 250 V </t>
  </si>
  <si>
    <t xml:space="preserve">Ajudante </t>
  </si>
  <si>
    <t>H</t>
  </si>
  <si>
    <t>Eletricista</t>
  </si>
  <si>
    <t>CUSTO TOTAL</t>
  </si>
  <si>
    <t>APARELHO DE AR CONDICIONADO SPLIT 9.000 BTU'S INSTALADO</t>
  </si>
  <si>
    <t>APARELHO DE AR CONDICIONADO SPLIT 60.000 BTU'S INSTALADO</t>
  </si>
  <si>
    <t>INSTALAÇÕES HIDRO-SANITÁRIAS</t>
  </si>
  <si>
    <t>0005</t>
  </si>
  <si>
    <t>Servente</t>
  </si>
  <si>
    <t>0011</t>
  </si>
  <si>
    <t>Encanador</t>
  </si>
  <si>
    <t>PLUG ROSCÁVEL PVC  1/2", 3/4"</t>
  </si>
  <si>
    <t>ANEL DE VEDAÇÃO ESGOTO DN 75</t>
  </si>
  <si>
    <t>ARQUITETURA</t>
  </si>
  <si>
    <t>PORTA LISA 80x210 C/PORTAL E ALISAR S/FERRAGENS _ COM CHAPA METÁLICA</t>
  </si>
  <si>
    <t>AREIA MEDIA OU GROSSA</t>
  </si>
  <si>
    <t>ALIZAR DE MADEIRA (MEIA CANA)</t>
  </si>
  <si>
    <t>PORTAL DE MADEIRA</t>
  </si>
  <si>
    <t>CIMENTO PORTLAND C.P. 320</t>
  </si>
  <si>
    <t>KG</t>
  </si>
  <si>
    <t>CAL HIDRATADA</t>
  </si>
  <si>
    <t>PREGO P/CHUMBAR PORTAL (22X48)</t>
  </si>
  <si>
    <t>PORTA LISA80</t>
  </si>
  <si>
    <t>CHAPA PERFILADO Nº 20</t>
  </si>
  <si>
    <t>004</t>
  </si>
  <si>
    <t>PEDREIRO</t>
  </si>
  <si>
    <t>3.10</t>
  </si>
  <si>
    <t>005</t>
  </si>
  <si>
    <t>SERVENTE</t>
  </si>
  <si>
    <t>3.11</t>
  </si>
  <si>
    <t>010</t>
  </si>
  <si>
    <t>CARPINTEIRO</t>
  </si>
  <si>
    <t>PARAFUSO COM BUCHA S-8</t>
  </si>
  <si>
    <t>FERRO CANTONEIRA 1/8 X 1"</t>
  </si>
  <si>
    <t>LIXA P/MADEIRA No.100</t>
  </si>
  <si>
    <t>PORTA FORMICADA P/ARMARIO SEM FERRAGENS</t>
  </si>
  <si>
    <t>MARCENEIRO</t>
  </si>
  <si>
    <t>RAMPAS DE ACESSO E BASE DE VASO SANITÁRIO -CONCRETO Fck 25MPA</t>
  </si>
  <si>
    <t>PINTURA EPOXI SOBRE CHAPA GALVANIZADA</t>
  </si>
  <si>
    <t>PRIMER EPOXI</t>
  </si>
  <si>
    <t>L</t>
  </si>
  <si>
    <t>TINTA EPOXI COM CATALIZADOR</t>
  </si>
  <si>
    <t>REVOLVER/COMPRESSOR</t>
  </si>
  <si>
    <t>SOLVENTE</t>
  </si>
  <si>
    <t>LIXA</t>
  </si>
  <si>
    <t>7.6</t>
  </si>
  <si>
    <t>PINTOR</t>
  </si>
  <si>
    <t>7.7</t>
  </si>
  <si>
    <t>AJUDANTE</t>
  </si>
  <si>
    <t xml:space="preserve">COIFA SOBRE FOGAO 95X70X60CM </t>
  </si>
  <si>
    <t>EXAUSTOR 30CM</t>
  </si>
  <si>
    <t>CHAPA GALVANIZADA #26</t>
  </si>
  <si>
    <t>CALHEIRO</t>
  </si>
  <si>
    <t>MALHA DE POLIESTER</t>
  </si>
  <si>
    <t>AMERICANAS.COM</t>
  </si>
  <si>
    <t>ESQUADRIA ALUMINIO</t>
  </si>
  <si>
    <t>RAMPAS PARA ACESSIBILIDADE ( 03 UNID.)</t>
  </si>
  <si>
    <t>MURO DE ARRIMO H ATÉ 1,0M</t>
  </si>
  <si>
    <t>FAIXA ANTI-DERRAPANTE</t>
  </si>
  <si>
    <t>CERCA VIVA - PINGO DE OURO</t>
  </si>
  <si>
    <t>PLANTA ARBUSTIVA - MINIPAPIRO</t>
  </si>
  <si>
    <t>ÁRVORE DE GRANDE PORTE  - PALMEIRA</t>
  </si>
  <si>
    <t>18.8</t>
  </si>
  <si>
    <t>18.9</t>
  </si>
  <si>
    <t>TOTEN 4,0M EM TUBO REDONDO DIAM. 30CM #13 E CAIXA DUPLA FASE 2,50X2,00M ADESIVADA NO ACRÍLICO TRANSPARENTE</t>
  </si>
  <si>
    <t>18.10</t>
  </si>
  <si>
    <t>ORÇAMENTO PADRÃO PRÉDIO UABSF 3 EQUIPES</t>
  </si>
  <si>
    <t>18.11</t>
  </si>
  <si>
    <t>PEAD Ø2"</t>
  </si>
  <si>
    <t>PEAD Ø3/4"</t>
  </si>
  <si>
    <t>LAMPADA VAPOR DE SÓDIO OVÓIDE 70W</t>
  </si>
  <si>
    <t>CAIXA DE PASSAGEM 110X110X80CM</t>
  </si>
  <si>
    <t>CAIXA DE PASSAGEM 60X60X60CM</t>
  </si>
  <si>
    <t>ESGOTO / ÁGUA PLUVIAL</t>
  </si>
  <si>
    <t>CANALETA RETANGULAR EM ALVENARIA DIM. 0,20 X 0,20M</t>
  </si>
  <si>
    <t>POÇO de INFILTRAÇÃO de ÁGUAS PLUVIAIS D:1,60 PROF. 2,6 M</t>
  </si>
  <si>
    <t xml:space="preserve">Un </t>
  </si>
  <si>
    <t>TUBO LEVE PVC RIGIDO DIAMETRO 250 MM</t>
  </si>
  <si>
    <t xml:space="preserve">LUVA SIMPLES DIAM. 150 MM  </t>
  </si>
  <si>
    <t xml:space="preserve">LUVA SIMPLES DIAM. 200 MM  </t>
  </si>
  <si>
    <t xml:space="preserve">LUVA SIMPLES DIAM. 250 MM  </t>
  </si>
  <si>
    <t>ANEL DE VEDAÇÃO ESGOTO DN 150</t>
  </si>
  <si>
    <t>ANEL DE VEDAÇÃO ESGOTO DN 200</t>
  </si>
  <si>
    <t>ANEL DE VEDAÇÃO ESGOTO DN 250</t>
  </si>
  <si>
    <t>PASTA LUBRIFICANTE 1000 CM3</t>
  </si>
  <si>
    <t>7.1.31</t>
  </si>
  <si>
    <t>7.1.32</t>
  </si>
  <si>
    <t>7.1.33</t>
  </si>
  <si>
    <t>7.1.34</t>
  </si>
  <si>
    <t>7.1.35</t>
  </si>
  <si>
    <t>7.1.36</t>
  </si>
  <si>
    <t>7.1.37</t>
  </si>
  <si>
    <t>7.1.38</t>
  </si>
  <si>
    <t>7.1.39</t>
  </si>
  <si>
    <t>7.1.40</t>
  </si>
  <si>
    <t>7.1.41</t>
  </si>
  <si>
    <t>7.1.42</t>
  </si>
  <si>
    <t>7.1.43</t>
  </si>
  <si>
    <t>7.1.44</t>
  </si>
  <si>
    <t>ESTACA DE INFILTRAÇÃO</t>
  </si>
  <si>
    <t>CAIXA de AREIA C/  GRELHA METÁLICA</t>
  </si>
  <si>
    <t xml:space="preserve"> 0104</t>
  </si>
  <si>
    <t xml:space="preserve"> 1168</t>
  </si>
  <si>
    <t xml:space="preserve">69,00 </t>
  </si>
  <si>
    <t xml:space="preserve"> 1215</t>
  </si>
  <si>
    <t xml:space="preserve"> 1221</t>
  </si>
  <si>
    <t xml:space="preserve"> 1874</t>
  </si>
  <si>
    <t xml:space="preserve"> 1876</t>
  </si>
  <si>
    <t xml:space="preserve">45,00 </t>
  </si>
  <si>
    <t xml:space="preserve"> 2717</t>
  </si>
  <si>
    <t xml:space="preserve"> 2221</t>
  </si>
  <si>
    <t xml:space="preserve"> 2375</t>
  </si>
  <si>
    <t xml:space="preserve"> 2384</t>
  </si>
  <si>
    <t xml:space="preserve"> 1970</t>
  </si>
  <si>
    <t xml:space="preserve">       OBRA: UABSF RESDIENCIAL JARDINS DO CERRADO VII - IMPLANTAÇÃO</t>
  </si>
  <si>
    <t xml:space="preserve">       LOCAL: RUA JC-316 C/ RUA JC-305, APM 4-RESIDENCIAL JARDINS DO CERRADO 7-GOIÂNIA GOIÁS</t>
  </si>
  <si>
    <t>LOCAL: RUA JC-316 C/ RUA JC-305, APM 4-RESIDENCIAL JARDINS DO CERRADO 7-GOIÂNIA GOIÁS</t>
  </si>
  <si>
    <t>OBRA: UABSF RESDIENCIAL JARDINS DO CERRADO VII - RESUMO</t>
  </si>
  <si>
    <t xml:space="preserve">OBRA: UABSF RESDIENCIAL JARDINS DO CERRADO VII </t>
  </si>
  <si>
    <r>
      <t xml:space="preserve">        DATA:  </t>
    </r>
    <r>
      <rPr>
        <sz val="12"/>
        <rFont val="Times New Roman"/>
        <family val="1"/>
      </rPr>
      <t>NOVEMBRO/10</t>
    </r>
  </si>
  <si>
    <t xml:space="preserve">       DATA: NOVEMBRO/2010</t>
  </si>
  <si>
    <t>DATA: NOVEMBRO/2010</t>
  </si>
  <si>
    <t>Goiânia, 29 de novembro de 2010.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</si>
</sst>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00000"/>
    <numFmt numFmtId="179" formatCode="0.0"/>
    <numFmt numFmtId="180" formatCode="#,##0.00;[Red]#,##0.00"/>
    <numFmt numFmtId="181" formatCode="_(* #,##0.00_);_(* \(#,##0.00\);_(* \-??_);_(@_)"/>
    <numFmt numFmtId="182" formatCode="&quot;R$ &quot;#,##0.00"/>
    <numFmt numFmtId="183" formatCode="#,##0.0"/>
    <numFmt numFmtId="184" formatCode="_([$€]* #,##0.00_);_([$€]* \(#,##0.00\);_([$€]* &quot;-&quot;??_);_(@_)"/>
    <numFmt numFmtId="185" formatCode="#,#00"/>
    <numFmt numFmtId="186" formatCode="%#,#00"/>
    <numFmt numFmtId="187" formatCode="#.##000"/>
    <numFmt numFmtId="188" formatCode="#,"/>
    <numFmt numFmtId="189" formatCode="_(* #,##0.000_);_(* \(#,##0.000\);_(* &quot;-&quot;??_);_(@_)"/>
    <numFmt numFmtId="190" formatCode="_(* #,##0.0000_);_(* \(#,##0.0000\);_(* &quot;-&quot;??_);_(@_)"/>
  </numFmts>
  <fonts count="61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"/>
      <color indexed="8"/>
      <name val="Courier"/>
      <family val="3"/>
    </font>
    <font>
      <sz val="9"/>
      <name val="Arial"/>
      <family val="2"/>
    </font>
    <font>
      <b/>
      <sz val="1"/>
      <color indexed="8"/>
      <name val="Courier"/>
      <family val="3"/>
    </font>
    <font>
      <b/>
      <sz val="12"/>
      <color indexed="10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17" fillId="0" borderId="0">
      <alignment/>
      <protection locked="0"/>
    </xf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9" fillId="29" borderId="1" applyNumberFormat="0" applyAlignment="0" applyProtection="0"/>
    <xf numFmtId="184" fontId="18" fillId="0" borderId="0" applyFont="0" applyFill="0" applyBorder="0" applyAlignment="0" applyProtection="0"/>
    <xf numFmtId="185" fontId="17" fillId="0" borderId="0">
      <alignment/>
      <protection locked="0"/>
    </xf>
    <xf numFmtId="0" fontId="50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186" fontId="17" fillId="0" borderId="0">
      <alignment/>
      <protection locked="0"/>
    </xf>
    <xf numFmtId="187" fontId="17" fillId="0" borderId="0">
      <alignment/>
      <protection locked="0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188" fontId="19" fillId="0" borderId="0">
      <alignment/>
      <protection locked="0"/>
    </xf>
    <xf numFmtId="188" fontId="19" fillId="0" borderId="0">
      <alignment/>
      <protection locked="0"/>
    </xf>
    <xf numFmtId="49" fontId="20" fillId="33" borderId="9">
      <alignment horizontal="left" vertical="center" indent="1"/>
      <protection/>
    </xf>
    <xf numFmtId="0" fontId="59" fillId="0" borderId="10" applyNumberFormat="0" applyFill="0" applyAlignment="0" applyProtection="0"/>
  </cellStyleXfs>
  <cellXfs count="32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14" fontId="3" fillId="0" borderId="11" xfId="0" applyNumberFormat="1" applyFont="1" applyBorder="1" applyAlignment="1">
      <alignment horizontal="justify" vertical="center"/>
    </xf>
    <xf numFmtId="171" fontId="3" fillId="0" borderId="11" xfId="64" applyFont="1" applyBorder="1" applyAlignment="1">
      <alignment horizontal="center" vertical="center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171" fontId="3" fillId="0" borderId="11" xfId="64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178" fontId="8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178" fontId="1" fillId="0" borderId="11" xfId="0" applyNumberFormat="1" applyFont="1" applyFill="1" applyBorder="1" applyAlignment="1">
      <alignment horizontal="center" vertical="center" wrapText="1"/>
    </xf>
    <xf numFmtId="178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178" fontId="1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4" fontId="3" fillId="0" borderId="12" xfId="64" applyNumberFormat="1" applyFont="1" applyFill="1" applyBorder="1" applyAlignment="1" applyProtection="1">
      <alignment horizontal="center" vertical="center"/>
      <protection/>
    </xf>
    <xf numFmtId="4" fontId="3" fillId="0" borderId="12" xfId="0" applyNumberFormat="1" applyFont="1" applyBorder="1" applyAlignment="1">
      <alignment horizontal="center" vertical="center"/>
    </xf>
    <xf numFmtId="178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171" fontId="3" fillId="0" borderId="0" xfId="64" applyNumberFormat="1" applyFont="1" applyAlignment="1">
      <alignment horizontal="left"/>
    </xf>
    <xf numFmtId="4" fontId="4" fillId="0" borderId="0" xfId="0" applyNumberFormat="1" applyFont="1" applyAlignment="1">
      <alignment/>
    </xf>
    <xf numFmtId="178" fontId="6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178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0" fontId="13" fillId="0" borderId="0" xfId="0" applyFont="1" applyAlignment="1">
      <alignment/>
    </xf>
    <xf numFmtId="178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12" fillId="0" borderId="0" xfId="0" applyFont="1" applyAlignment="1">
      <alignment horizontal="left"/>
    </xf>
    <xf numFmtId="178" fontId="13" fillId="0" borderId="0" xfId="0" applyNumberFormat="1" applyFont="1" applyAlignment="1">
      <alignment horizontal="left"/>
    </xf>
    <xf numFmtId="2" fontId="13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178" fontId="13" fillId="0" borderId="0" xfId="0" applyNumberFormat="1" applyFont="1" applyFill="1" applyBorder="1" applyAlignment="1">
      <alignment horizontal="left" vertical="top"/>
    </xf>
    <xf numFmtId="0" fontId="13" fillId="0" borderId="0" xfId="0" applyFont="1" applyAlignment="1">
      <alignment horizontal="justify" vertical="top"/>
    </xf>
    <xf numFmtId="2" fontId="13" fillId="0" borderId="0" xfId="0" applyNumberFormat="1" applyFont="1" applyAlignment="1">
      <alignment horizontal="center"/>
    </xf>
    <xf numFmtId="2" fontId="13" fillId="0" borderId="0" xfId="0" applyNumberFormat="1" applyFont="1" applyAlignment="1">
      <alignment/>
    </xf>
    <xf numFmtId="178" fontId="4" fillId="0" borderId="0" xfId="0" applyNumberFormat="1" applyFont="1" applyFill="1" applyBorder="1" applyAlignment="1">
      <alignment horizontal="left" vertical="top"/>
    </xf>
    <xf numFmtId="0" fontId="4" fillId="0" borderId="0" xfId="0" applyFont="1" applyAlignment="1">
      <alignment horizontal="center"/>
    </xf>
    <xf numFmtId="178" fontId="4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4" fontId="1" fillId="0" borderId="11" xfId="0" applyNumberFormat="1" applyFont="1" applyFill="1" applyBorder="1" applyAlignment="1">
      <alignment horizontal="center" vertical="center"/>
    </xf>
    <xf numFmtId="178" fontId="5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71" fontId="5" fillId="0" borderId="11" xfId="64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178" fontId="6" fillId="0" borderId="11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horizontal="center"/>
    </xf>
    <xf numFmtId="9" fontId="6" fillId="0" borderId="11" xfId="60" applyFont="1" applyBorder="1" applyAlignment="1">
      <alignment horizontal="center" vertical="center"/>
    </xf>
    <xf numFmtId="4" fontId="6" fillId="0" borderId="11" xfId="0" applyNumberFormat="1" applyFont="1" applyBorder="1" applyAlignment="1">
      <alignment/>
    </xf>
    <xf numFmtId="171" fontId="6" fillId="0" borderId="11" xfId="64" applyNumberFormat="1" applyFont="1" applyBorder="1" applyAlignment="1">
      <alignment horizontal="center" vertical="center"/>
    </xf>
    <xf numFmtId="178" fontId="13" fillId="0" borderId="11" xfId="0" applyNumberFormat="1" applyFont="1" applyFill="1" applyBorder="1" applyAlignment="1">
      <alignment horizontal="left" vertical="top"/>
    </xf>
    <xf numFmtId="0" fontId="13" fillId="0" borderId="11" xfId="0" applyFont="1" applyBorder="1" applyAlignment="1">
      <alignment horizontal="justify" vertical="top"/>
    </xf>
    <xf numFmtId="0" fontId="13" fillId="0" borderId="11" xfId="0" applyFont="1" applyBorder="1" applyAlignment="1">
      <alignment horizontal="left"/>
    </xf>
    <xf numFmtId="10" fontId="5" fillId="0" borderId="11" xfId="0" applyNumberFormat="1" applyFont="1" applyBorder="1" applyAlignment="1">
      <alignment horizontal="center"/>
    </xf>
    <xf numFmtId="182" fontId="5" fillId="0" borderId="11" xfId="0" applyNumberFormat="1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78" fontId="9" fillId="0" borderId="0" xfId="0" applyNumberFormat="1" applyFont="1" applyBorder="1" applyAlignment="1">
      <alignment vertical="center"/>
    </xf>
    <xf numFmtId="178" fontId="10" fillId="0" borderId="1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178" fontId="11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justify" vertical="center"/>
    </xf>
    <xf numFmtId="0" fontId="1" fillId="0" borderId="11" xfId="0" applyFont="1" applyBorder="1" applyAlignment="1">
      <alignment horizontal="justify" vertic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/>
    </xf>
    <xf numFmtId="178" fontId="11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178" fontId="8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justify" vertical="center"/>
    </xf>
    <xf numFmtId="0" fontId="8" fillId="0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horizontal="justify" vertical="center"/>
      <protection/>
    </xf>
    <xf numFmtId="178" fontId="2" fillId="0" borderId="11" xfId="0" applyNumberFormat="1" applyFont="1" applyBorder="1" applyAlignment="1">
      <alignment horizontal="center" vertical="center"/>
    </xf>
    <xf numFmtId="178" fontId="1" fillId="0" borderId="11" xfId="0" applyNumberFormat="1" applyFont="1" applyFill="1" applyBorder="1" applyAlignment="1">
      <alignment horizontal="center" vertical="center"/>
    </xf>
    <xf numFmtId="178" fontId="1" fillId="0" borderId="11" xfId="0" applyNumberFormat="1" applyFont="1" applyBorder="1" applyAlignment="1">
      <alignment horizontal="center" vertical="center"/>
    </xf>
    <xf numFmtId="0" fontId="8" fillId="34" borderId="11" xfId="0" applyNumberFormat="1" applyFont="1" applyFill="1" applyBorder="1" applyAlignment="1" applyProtection="1">
      <alignment horizontal="center" vertical="center"/>
      <protection locked="0"/>
    </xf>
    <xf numFmtId="0" fontId="7" fillId="34" borderId="11" xfId="0" applyNumberFormat="1" applyFont="1" applyFill="1" applyBorder="1" applyAlignment="1" applyProtection="1">
      <alignment horizontal="center" vertical="center"/>
      <protection locked="0"/>
    </xf>
    <xf numFmtId="0" fontId="6" fillId="0" borderId="11" xfId="0" applyFont="1" applyBorder="1" applyAlignment="1">
      <alignment vertical="center"/>
    </xf>
    <xf numFmtId="178" fontId="8" fillId="0" borderId="11" xfId="0" applyNumberFormat="1" applyFont="1" applyBorder="1" applyAlignment="1">
      <alignment vertical="center"/>
    </xf>
    <xf numFmtId="0" fontId="1" fillId="0" borderId="0" xfId="0" applyFont="1" applyBorder="1" applyAlignment="1">
      <alignment horizontal="justify" vertical="center"/>
    </xf>
    <xf numFmtId="178" fontId="1" fillId="0" borderId="0" xfId="0" applyNumberFormat="1" applyFont="1" applyBorder="1" applyAlignment="1">
      <alignment horizontal="center" vertical="center"/>
    </xf>
    <xf numFmtId="171" fontId="1" fillId="0" borderId="11" xfId="64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171" fontId="2" fillId="0" borderId="0" xfId="64" applyFont="1" applyBorder="1" applyAlignment="1">
      <alignment horizontal="right" vertical="center"/>
    </xf>
    <xf numFmtId="171" fontId="2" fillId="0" borderId="11" xfId="64" applyFont="1" applyBorder="1" applyAlignment="1">
      <alignment horizontal="right" vertical="center"/>
    </xf>
    <xf numFmtId="171" fontId="2" fillId="0" borderId="11" xfId="64" applyFont="1" applyFill="1" applyBorder="1" applyAlignment="1">
      <alignment horizontal="right" vertical="center"/>
    </xf>
    <xf numFmtId="171" fontId="6" fillId="0" borderId="11" xfId="64" applyFont="1" applyBorder="1" applyAlignment="1">
      <alignment vertical="center"/>
    </xf>
    <xf numFmtId="171" fontId="2" fillId="0" borderId="11" xfId="64" applyFont="1" applyBorder="1" applyAlignment="1">
      <alignment horizontal="center" vertical="center"/>
    </xf>
    <xf numFmtId="171" fontId="1" fillId="0" borderId="11" xfId="64" applyFont="1" applyBorder="1" applyAlignment="1">
      <alignment horizontal="right" vertical="center"/>
    </xf>
    <xf numFmtId="171" fontId="1" fillId="0" borderId="0" xfId="64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4" fontId="1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justify" vertical="center" wrapText="1"/>
    </xf>
    <xf numFmtId="4" fontId="1" fillId="0" borderId="12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4" fontId="2" fillId="0" borderId="12" xfId="0" applyNumberFormat="1" applyFont="1" applyBorder="1" applyAlignment="1">
      <alignment horizontal="right" vertical="center"/>
    </xf>
    <xf numFmtId="4" fontId="1" fillId="0" borderId="12" xfId="0" applyNumberFormat="1" applyFont="1" applyFill="1" applyBorder="1" applyAlignment="1">
      <alignment horizontal="right" vertical="center"/>
    </xf>
    <xf numFmtId="4" fontId="1" fillId="0" borderId="12" xfId="64" applyNumberFormat="1" applyFont="1" applyFill="1" applyBorder="1" applyAlignment="1" applyProtection="1">
      <alignment horizontal="right" vertical="center"/>
      <protection/>
    </xf>
    <xf numFmtId="0" fontId="2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0" fontId="1" fillId="0" borderId="0" xfId="54" applyFont="1" applyBorder="1" applyAlignment="1">
      <alignment/>
      <protection/>
    </xf>
    <xf numFmtId="0" fontId="1" fillId="0" borderId="0" xfId="54" applyFont="1" applyBorder="1" applyAlignment="1">
      <alignment vertical="center"/>
      <protection/>
    </xf>
    <xf numFmtId="4" fontId="1" fillId="0" borderId="13" xfId="0" applyNumberFormat="1" applyFont="1" applyBorder="1" applyAlignment="1">
      <alignment horizontal="right" vertical="center"/>
    </xf>
    <xf numFmtId="178" fontId="1" fillId="0" borderId="14" xfId="0" applyNumberFormat="1" applyFont="1" applyBorder="1" applyAlignment="1">
      <alignment horizontal="center" vertical="center"/>
    </xf>
    <xf numFmtId="178" fontId="8" fillId="0" borderId="15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171" fontId="1" fillId="0" borderId="15" xfId="64" applyFont="1" applyFill="1" applyBorder="1" applyAlignment="1">
      <alignment horizontal="right" vertical="center"/>
    </xf>
    <xf numFmtId="178" fontId="8" fillId="0" borderId="12" xfId="0" applyNumberFormat="1" applyFont="1" applyBorder="1" applyAlignment="1">
      <alignment horizontal="center" vertical="center"/>
    </xf>
    <xf numFmtId="4" fontId="1" fillId="0" borderId="16" xfId="0" applyNumberFormat="1" applyFont="1" applyFill="1" applyBorder="1" applyAlignment="1">
      <alignment horizontal="right" vertical="center"/>
    </xf>
    <xf numFmtId="0" fontId="15" fillId="0" borderId="11" xfId="0" applyFont="1" applyBorder="1" applyAlignment="1">
      <alignment horizontal="justify" vertical="center"/>
    </xf>
    <xf numFmtId="0" fontId="16" fillId="0" borderId="0" xfId="0" applyFont="1" applyBorder="1" applyAlignment="1">
      <alignment vertical="center"/>
    </xf>
    <xf numFmtId="0" fontId="60" fillId="0" borderId="11" xfId="0" applyFont="1" applyBorder="1" applyAlignment="1">
      <alignment horizontal="justify" vertical="center"/>
    </xf>
    <xf numFmtId="171" fontId="1" fillId="0" borderId="11" xfId="64" applyNumberFormat="1" applyFont="1" applyFill="1" applyBorder="1" applyAlignment="1">
      <alignment horizontal="right" vertical="center"/>
    </xf>
    <xf numFmtId="171" fontId="1" fillId="0" borderId="11" xfId="64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 wrapText="1"/>
    </xf>
    <xf numFmtId="4" fontId="1" fillId="0" borderId="11" xfId="64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vertical="center" wrapText="1"/>
    </xf>
    <xf numFmtId="0" fontId="2" fillId="0" borderId="11" xfId="0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/>
    </xf>
    <xf numFmtId="0" fontId="1" fillId="0" borderId="17" xfId="0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right" vertical="center"/>
    </xf>
    <xf numFmtId="4" fontId="2" fillId="0" borderId="18" xfId="0" applyNumberFormat="1" applyFont="1" applyBorder="1" applyAlignment="1">
      <alignment horizontal="right" vertical="center"/>
    </xf>
    <xf numFmtId="4" fontId="1" fillId="0" borderId="19" xfId="64" applyNumberFormat="1" applyFont="1" applyFill="1" applyBorder="1" applyAlignment="1" applyProtection="1">
      <alignment horizontal="right" vertical="center"/>
      <protection/>
    </xf>
    <xf numFmtId="4" fontId="1" fillId="0" borderId="19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35" borderId="12" xfId="0" applyFont="1" applyFill="1" applyBorder="1" applyAlignment="1">
      <alignment horizontal="center" vertical="center"/>
    </xf>
    <xf numFmtId="0" fontId="2" fillId="35" borderId="20" xfId="0" applyFont="1" applyFill="1" applyBorder="1" applyAlignment="1">
      <alignment horizontal="center" vertical="center"/>
    </xf>
    <xf numFmtId="0" fontId="1" fillId="35" borderId="17" xfId="0" applyFont="1" applyFill="1" applyBorder="1" applyAlignment="1">
      <alignment horizontal="center" vertical="center"/>
    </xf>
    <xf numFmtId="4" fontId="1" fillId="35" borderId="11" xfId="0" applyNumberFormat="1" applyFont="1" applyFill="1" applyBorder="1" applyAlignment="1">
      <alignment horizontal="right" vertical="center"/>
    </xf>
    <xf numFmtId="0" fontId="2" fillId="35" borderId="11" xfId="0" applyFont="1" applyFill="1" applyBorder="1" applyAlignment="1">
      <alignment vertical="center"/>
    </xf>
    <xf numFmtId="4" fontId="2" fillId="35" borderId="13" xfId="0" applyNumberFormat="1" applyFont="1" applyFill="1" applyBorder="1" applyAlignment="1">
      <alignment horizontal="right" vertical="center"/>
    </xf>
    <xf numFmtId="0" fontId="1" fillId="35" borderId="19" xfId="0" applyFont="1" applyFill="1" applyBorder="1" applyAlignment="1">
      <alignment horizontal="center" vertical="center"/>
    </xf>
    <xf numFmtId="0" fontId="1" fillId="35" borderId="21" xfId="0" applyFont="1" applyFill="1" applyBorder="1" applyAlignment="1">
      <alignment horizontal="center" vertical="center"/>
    </xf>
    <xf numFmtId="0" fontId="1" fillId="35" borderId="20" xfId="0" applyFont="1" applyFill="1" applyBorder="1" applyAlignment="1">
      <alignment horizontal="right" vertical="center"/>
    </xf>
    <xf numFmtId="0" fontId="2" fillId="35" borderId="20" xfId="0" applyFont="1" applyFill="1" applyBorder="1" applyAlignment="1">
      <alignment vertical="center"/>
    </xf>
    <xf numFmtId="4" fontId="2" fillId="35" borderId="18" xfId="0" applyNumberFormat="1" applyFont="1" applyFill="1" applyBorder="1" applyAlignment="1">
      <alignment horizontal="right" vertical="center"/>
    </xf>
    <xf numFmtId="0" fontId="1" fillId="35" borderId="11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right" vertical="center"/>
    </xf>
    <xf numFmtId="4" fontId="2" fillId="35" borderId="11" xfId="0" applyNumberFormat="1" applyFont="1" applyFill="1" applyBorder="1" applyAlignment="1">
      <alignment horizontal="right" vertical="center"/>
    </xf>
    <xf numFmtId="14" fontId="3" fillId="0" borderId="11" xfId="0" applyNumberFormat="1" applyFont="1" applyBorder="1" applyAlignment="1">
      <alignment horizontal="left" vertical="center"/>
    </xf>
    <xf numFmtId="14" fontId="3" fillId="0" borderId="12" xfId="0" applyNumberFormat="1" applyFont="1" applyBorder="1" applyAlignment="1">
      <alignment horizontal="left" vertical="center"/>
    </xf>
    <xf numFmtId="171" fontId="1" fillId="0" borderId="11" xfId="66" applyNumberFormat="1" applyFont="1" applyFill="1" applyBorder="1" applyAlignment="1">
      <alignment horizontal="right" vertical="center"/>
    </xf>
    <xf numFmtId="0" fontId="1" fillId="36" borderId="19" xfId="0" applyFont="1" applyFill="1" applyBorder="1" applyAlignment="1">
      <alignment horizontal="center" vertical="center"/>
    </xf>
    <xf numFmtId="0" fontId="2" fillId="36" borderId="20" xfId="0" applyFont="1" applyFill="1" applyBorder="1" applyAlignment="1">
      <alignment horizontal="center" vertical="center"/>
    </xf>
    <xf numFmtId="4" fontId="1" fillId="36" borderId="21" xfId="0" applyNumberFormat="1" applyFont="1" applyFill="1" applyBorder="1" applyAlignment="1">
      <alignment horizontal="right" vertical="center"/>
    </xf>
    <xf numFmtId="0" fontId="2" fillId="36" borderId="20" xfId="0" applyFont="1" applyFill="1" applyBorder="1" applyAlignment="1">
      <alignment vertical="center"/>
    </xf>
    <xf numFmtId="4" fontId="2" fillId="36" borderId="18" xfId="0" applyNumberFormat="1" applyFont="1" applyFill="1" applyBorder="1" applyAlignment="1">
      <alignment horizontal="right" vertical="center"/>
    </xf>
    <xf numFmtId="0" fontId="1" fillId="36" borderId="11" xfId="0" applyFont="1" applyFill="1" applyBorder="1" applyAlignment="1">
      <alignment horizontal="center" vertical="center"/>
    </xf>
    <xf numFmtId="0" fontId="1" fillId="36" borderId="11" xfId="0" applyFont="1" applyFill="1" applyBorder="1" applyAlignment="1">
      <alignment horizontal="right" vertical="center"/>
    </xf>
    <xf numFmtId="0" fontId="2" fillId="36" borderId="11" xfId="0" applyFont="1" applyFill="1" applyBorder="1" applyAlignment="1">
      <alignment vertical="center"/>
    </xf>
    <xf numFmtId="4" fontId="2" fillId="36" borderId="11" xfId="0" applyNumberFormat="1" applyFont="1" applyFill="1" applyBorder="1" applyAlignment="1">
      <alignment horizontal="right" vertical="center"/>
    </xf>
    <xf numFmtId="0" fontId="2" fillId="36" borderId="11" xfId="0" applyFont="1" applyFill="1" applyBorder="1" applyAlignment="1">
      <alignment horizontal="center" vertical="center"/>
    </xf>
    <xf numFmtId="4" fontId="1" fillId="36" borderId="11" xfId="0" applyNumberFormat="1" applyFont="1" applyFill="1" applyBorder="1" applyAlignment="1">
      <alignment horizontal="right" vertical="center"/>
    </xf>
    <xf numFmtId="178" fontId="1" fillId="36" borderId="11" xfId="0" applyNumberFormat="1" applyFont="1" applyFill="1" applyBorder="1" applyAlignment="1">
      <alignment horizontal="center" vertical="center" wrapText="1"/>
    </xf>
    <xf numFmtId="0" fontId="2" fillId="36" borderId="11" xfId="0" applyFont="1" applyFill="1" applyBorder="1" applyAlignment="1">
      <alignment horizontal="center" vertical="center" wrapText="1"/>
    </xf>
    <xf numFmtId="4" fontId="1" fillId="36" borderId="11" xfId="64" applyNumberFormat="1" applyFont="1" applyFill="1" applyBorder="1" applyAlignment="1">
      <alignment horizontal="center" vertical="center" wrapText="1"/>
    </xf>
    <xf numFmtId="4" fontId="1" fillId="36" borderId="11" xfId="0" applyNumberFormat="1" applyFont="1" applyFill="1" applyBorder="1" applyAlignment="1">
      <alignment horizontal="center" vertical="center" wrapText="1"/>
    </xf>
    <xf numFmtId="4" fontId="2" fillId="36" borderId="11" xfId="0" applyNumberFormat="1" applyFont="1" applyFill="1" applyBorder="1" applyAlignment="1">
      <alignment horizontal="right" vertical="center" wrapText="1"/>
    </xf>
    <xf numFmtId="43" fontId="6" fillId="0" borderId="0" xfId="0" applyNumberFormat="1" applyFont="1" applyBorder="1" applyAlignment="1">
      <alignment vertical="center"/>
    </xf>
    <xf numFmtId="0" fontId="1" fillId="0" borderId="22" xfId="0" applyFont="1" applyFill="1" applyBorder="1" applyAlignment="1">
      <alignment horizontal="justify" vertical="center"/>
    </xf>
    <xf numFmtId="0" fontId="1" fillId="0" borderId="22" xfId="0" applyFont="1" applyBorder="1" applyAlignment="1">
      <alignment horizontal="justify" vertical="center"/>
    </xf>
    <xf numFmtId="0" fontId="1" fillId="34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178" fontId="1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178" fontId="3" fillId="0" borderId="11" xfId="0" applyNumberFormat="1" applyFont="1" applyBorder="1" applyAlignment="1">
      <alignment horizontal="center" vertical="center" wrapText="1"/>
    </xf>
    <xf numFmtId="14" fontId="3" fillId="0" borderId="11" xfId="0" applyNumberFormat="1" applyFont="1" applyBorder="1" applyAlignment="1">
      <alignment horizontal="center" vertical="center" wrapText="1"/>
    </xf>
    <xf numFmtId="4" fontId="3" fillId="0" borderId="11" xfId="66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4" fontId="1" fillId="37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4" fontId="1" fillId="37" borderId="11" xfId="66" applyNumberFormat="1" applyFont="1" applyFill="1" applyBorder="1" applyAlignment="1">
      <alignment horizontal="center" vertical="center" wrapText="1"/>
    </xf>
    <xf numFmtId="178" fontId="2" fillId="37" borderId="11" xfId="0" applyNumberFormat="1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horizontal="center" vertical="center" wrapText="1"/>
    </xf>
    <xf numFmtId="4" fontId="2" fillId="37" borderId="11" xfId="0" applyNumberFormat="1" applyFont="1" applyFill="1" applyBorder="1" applyAlignment="1">
      <alignment horizontal="center" vertical="center" wrapText="1"/>
    </xf>
    <xf numFmtId="4" fontId="1" fillId="37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Border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4" fontId="1" fillId="0" borderId="11" xfId="66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178" fontId="1" fillId="35" borderId="11" xfId="0" applyNumberFormat="1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4" fontId="1" fillId="35" borderId="11" xfId="66" applyNumberFormat="1" applyFont="1" applyFill="1" applyBorder="1" applyAlignment="1">
      <alignment horizontal="center" vertical="center" wrapText="1"/>
    </xf>
    <xf numFmtId="4" fontId="1" fillId="35" borderId="11" xfId="0" applyNumberFormat="1" applyFont="1" applyFill="1" applyBorder="1" applyAlignment="1">
      <alignment horizontal="center" vertical="center" wrapText="1"/>
    </xf>
    <xf numFmtId="4" fontId="2" fillId="35" borderId="11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178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4" fontId="1" fillId="0" borderId="11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0" fontId="1" fillId="37" borderId="11" xfId="0" applyFont="1" applyFill="1" applyBorder="1" applyAlignment="1">
      <alignment vertical="center" wrapText="1"/>
    </xf>
    <xf numFmtId="178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1" fillId="0" borderId="0" xfId="52" applyFont="1" applyBorder="1" applyAlignment="1">
      <alignment horizontal="center"/>
      <protection/>
    </xf>
    <xf numFmtId="0" fontId="1" fillId="0" borderId="0" xfId="52" applyFont="1" applyBorder="1" applyAlignment="1">
      <alignment/>
      <protection/>
    </xf>
    <xf numFmtId="178" fontId="1" fillId="0" borderId="0" xfId="52" applyNumberFormat="1" applyFont="1" applyBorder="1" applyAlignment="1">
      <alignment horizontal="center"/>
      <protection/>
    </xf>
    <xf numFmtId="0" fontId="6" fillId="0" borderId="0" xfId="52" applyFont="1" applyBorder="1" applyAlignment="1">
      <alignment horizontal="center"/>
      <protection/>
    </xf>
    <xf numFmtId="178" fontId="6" fillId="0" borderId="0" xfId="52" applyNumberFormat="1" applyFont="1" applyBorder="1" applyAlignment="1">
      <alignment horizontal="center"/>
      <protection/>
    </xf>
    <xf numFmtId="0" fontId="6" fillId="0" borderId="0" xfId="52" applyFont="1" applyBorder="1" applyAlignment="1">
      <alignment/>
      <protection/>
    </xf>
    <xf numFmtId="4" fontId="6" fillId="0" borderId="0" xfId="52" applyNumberFormat="1" applyFont="1" applyBorder="1" applyAlignment="1">
      <alignment horizontal="center"/>
      <protection/>
    </xf>
    <xf numFmtId="4" fontId="5" fillId="0" borderId="0" xfId="52" applyNumberFormat="1" applyFont="1" applyBorder="1" applyAlignment="1">
      <alignment horizontal="center"/>
      <protection/>
    </xf>
    <xf numFmtId="0" fontId="4" fillId="0" borderId="0" xfId="52" applyFont="1" applyBorder="1" applyAlignment="1">
      <alignment/>
      <protection/>
    </xf>
    <xf numFmtId="0" fontId="22" fillId="0" borderId="0" xfId="52" applyFont="1" applyBorder="1" applyAlignment="1">
      <alignment horizontal="center" vertical="center"/>
      <protection/>
    </xf>
    <xf numFmtId="178" fontId="22" fillId="0" borderId="0" xfId="52" applyNumberFormat="1" applyFont="1" applyBorder="1" applyAlignment="1">
      <alignment horizontal="center" vertical="center"/>
      <protection/>
    </xf>
    <xf numFmtId="4" fontId="22" fillId="0" borderId="0" xfId="52" applyNumberFormat="1" applyFont="1" applyBorder="1" applyAlignment="1">
      <alignment horizontal="center" vertical="center"/>
      <protection/>
    </xf>
    <xf numFmtId="4" fontId="23" fillId="0" borderId="0" xfId="52" applyNumberFormat="1" applyFont="1" applyBorder="1" applyAlignment="1">
      <alignment horizontal="center" vertical="center"/>
      <protection/>
    </xf>
    <xf numFmtId="0" fontId="23" fillId="0" borderId="11" xfId="52" applyFont="1" applyBorder="1" applyAlignment="1">
      <alignment horizontal="center" vertical="center"/>
      <protection/>
    </xf>
    <xf numFmtId="178" fontId="23" fillId="0" borderId="11" xfId="52" applyNumberFormat="1" applyFont="1" applyBorder="1" applyAlignment="1">
      <alignment horizontal="center" vertical="center"/>
      <protection/>
    </xf>
    <xf numFmtId="14" fontId="23" fillId="0" borderId="11" xfId="52" applyNumberFormat="1" applyFont="1" applyBorder="1" applyAlignment="1">
      <alignment horizontal="center" vertical="center" wrapText="1"/>
      <protection/>
    </xf>
    <xf numFmtId="4" fontId="23" fillId="0" borderId="11" xfId="66" applyNumberFormat="1" applyFont="1" applyBorder="1" applyAlignment="1">
      <alignment horizontal="center" vertical="center"/>
    </xf>
    <xf numFmtId="4" fontId="23" fillId="0" borderId="11" xfId="52" applyNumberFormat="1" applyFont="1" applyBorder="1" applyAlignment="1">
      <alignment horizontal="center" vertical="center"/>
      <protection/>
    </xf>
    <xf numFmtId="0" fontId="23" fillId="38" borderId="11" xfId="52" applyFont="1" applyFill="1" applyBorder="1" applyAlignment="1">
      <alignment horizontal="center" vertical="center"/>
      <protection/>
    </xf>
    <xf numFmtId="178" fontId="22" fillId="38" borderId="11" xfId="52" applyNumberFormat="1" applyFont="1" applyFill="1" applyBorder="1" applyAlignment="1">
      <alignment horizontal="center" vertical="center"/>
      <protection/>
    </xf>
    <xf numFmtId="0" fontId="23" fillId="38" borderId="11" xfId="52" applyFont="1" applyFill="1" applyBorder="1" applyAlignment="1">
      <alignment vertical="center" wrapText="1"/>
      <protection/>
    </xf>
    <xf numFmtId="0" fontId="22" fillId="38" borderId="11" xfId="52" applyFont="1" applyFill="1" applyBorder="1" applyAlignment="1">
      <alignment horizontal="center" vertical="center"/>
      <protection/>
    </xf>
    <xf numFmtId="4" fontId="22" fillId="38" borderId="11" xfId="52" applyNumberFormat="1" applyFont="1" applyFill="1" applyBorder="1" applyAlignment="1">
      <alignment horizontal="center" vertical="center"/>
      <protection/>
    </xf>
    <xf numFmtId="4" fontId="23" fillId="38" borderId="11" xfId="52" applyNumberFormat="1" applyFont="1" applyFill="1" applyBorder="1" applyAlignment="1">
      <alignment horizontal="center" vertical="center"/>
      <protection/>
    </xf>
    <xf numFmtId="0" fontId="22" fillId="0" borderId="11" xfId="52" applyFont="1" applyBorder="1" applyAlignment="1">
      <alignment horizontal="center" vertical="center"/>
      <protection/>
    </xf>
    <xf numFmtId="0" fontId="22" fillId="0" borderId="11" xfId="52" applyFont="1" applyBorder="1" applyAlignment="1">
      <alignment vertical="center" wrapText="1"/>
      <protection/>
    </xf>
    <xf numFmtId="4" fontId="22" fillId="0" borderId="11" xfId="52" applyNumberFormat="1" applyFont="1" applyBorder="1" applyAlignment="1">
      <alignment horizontal="center" vertical="center"/>
      <protection/>
    </xf>
    <xf numFmtId="178" fontId="22" fillId="0" borderId="11" xfId="52" applyNumberFormat="1" applyFont="1" applyBorder="1" applyAlignment="1">
      <alignment horizontal="center" vertical="center"/>
      <protection/>
    </xf>
    <xf numFmtId="0" fontId="22" fillId="34" borderId="11" xfId="52" applyFont="1" applyFill="1" applyBorder="1" applyAlignment="1">
      <alignment horizontal="center" vertical="center"/>
      <protection/>
    </xf>
    <xf numFmtId="178" fontId="22" fillId="34" borderId="11" xfId="52" applyNumberFormat="1" applyFont="1" applyFill="1" applyBorder="1" applyAlignment="1">
      <alignment horizontal="center" vertical="center"/>
      <protection/>
    </xf>
    <xf numFmtId="0" fontId="23" fillId="34" borderId="11" xfId="52" applyFont="1" applyFill="1" applyBorder="1" applyAlignment="1">
      <alignment horizontal="center" vertical="center" wrapText="1"/>
      <protection/>
    </xf>
    <xf numFmtId="4" fontId="22" fillId="34" borderId="11" xfId="52" applyNumberFormat="1" applyFont="1" applyFill="1" applyBorder="1" applyAlignment="1">
      <alignment horizontal="center" vertical="center"/>
      <protection/>
    </xf>
    <xf numFmtId="4" fontId="23" fillId="34" borderId="11" xfId="52" applyNumberFormat="1" applyFont="1" applyFill="1" applyBorder="1" applyAlignment="1">
      <alignment horizontal="center" vertical="center"/>
      <protection/>
    </xf>
    <xf numFmtId="0" fontId="22" fillId="0" borderId="0" xfId="52" applyFont="1" applyBorder="1" applyAlignment="1">
      <alignment horizontal="center" vertical="justify"/>
      <protection/>
    </xf>
    <xf numFmtId="178" fontId="22" fillId="0" borderId="0" xfId="52" applyNumberFormat="1" applyFont="1" applyBorder="1" applyAlignment="1">
      <alignment horizontal="center" vertical="justify"/>
      <protection/>
    </xf>
    <xf numFmtId="0" fontId="22" fillId="0" borderId="0" xfId="52" applyFont="1" applyBorder="1" applyAlignment="1">
      <alignment/>
      <protection/>
    </xf>
    <xf numFmtId="4" fontId="22" fillId="0" borderId="0" xfId="52" applyNumberFormat="1" applyFont="1" applyBorder="1" applyAlignment="1">
      <alignment horizontal="center" vertical="justify"/>
      <protection/>
    </xf>
    <xf numFmtId="4" fontId="23" fillId="0" borderId="0" xfId="52" applyNumberFormat="1" applyFont="1" applyBorder="1" applyAlignment="1">
      <alignment horizontal="center" vertical="justify"/>
      <protection/>
    </xf>
    <xf numFmtId="0" fontId="22" fillId="0" borderId="11" xfId="52" applyFont="1" applyBorder="1" applyAlignment="1" quotePrefix="1">
      <alignment horizontal="center" vertical="center"/>
      <protection/>
    </xf>
    <xf numFmtId="0" fontId="22" fillId="0" borderId="0" xfId="52" applyFont="1" applyBorder="1" applyAlignment="1">
      <alignment vertical="center" wrapText="1"/>
      <protection/>
    </xf>
    <xf numFmtId="0" fontId="23" fillId="38" borderId="11" xfId="53" applyFont="1" applyFill="1" applyBorder="1" applyAlignment="1">
      <alignment horizontal="center" vertical="center"/>
      <protection/>
    </xf>
    <xf numFmtId="178" fontId="22" fillId="38" borderId="11" xfId="53" applyNumberFormat="1" applyFont="1" applyFill="1" applyBorder="1" applyAlignment="1">
      <alignment horizontal="center" vertical="center"/>
      <protection/>
    </xf>
    <xf numFmtId="0" fontId="23" fillId="38" borderId="11" xfId="53" applyFont="1" applyFill="1" applyBorder="1" applyAlignment="1">
      <alignment vertical="center" wrapText="1"/>
      <protection/>
    </xf>
    <xf numFmtId="0" fontId="22" fillId="38" borderId="11" xfId="53" applyFont="1" applyFill="1" applyBorder="1" applyAlignment="1">
      <alignment horizontal="center" vertical="center"/>
      <protection/>
    </xf>
    <xf numFmtId="4" fontId="22" fillId="38" borderId="11" xfId="53" applyNumberFormat="1" applyFont="1" applyFill="1" applyBorder="1" applyAlignment="1">
      <alignment horizontal="center" vertical="center"/>
      <protection/>
    </xf>
    <xf numFmtId="4" fontId="23" fillId="38" borderId="11" xfId="53" applyNumberFormat="1" applyFont="1" applyFill="1" applyBorder="1" applyAlignment="1">
      <alignment horizontal="center" vertical="center"/>
      <protection/>
    </xf>
    <xf numFmtId="0" fontId="4" fillId="0" borderId="0" xfId="53" applyFont="1" applyBorder="1" applyAlignment="1">
      <alignment/>
      <protection/>
    </xf>
    <xf numFmtId="0" fontId="22" fillId="0" borderId="11" xfId="53" applyFont="1" applyBorder="1" applyAlignment="1">
      <alignment horizontal="center" vertical="center"/>
      <protection/>
    </xf>
    <xf numFmtId="4" fontId="22" fillId="0" borderId="11" xfId="53" applyNumberFormat="1" applyFont="1" applyBorder="1" applyAlignment="1">
      <alignment horizontal="center" vertical="center"/>
      <protection/>
    </xf>
    <xf numFmtId="4" fontId="23" fillId="0" borderId="11" xfId="53" applyNumberFormat="1" applyFont="1" applyBorder="1" applyAlignment="1">
      <alignment horizontal="center" vertical="center"/>
      <protection/>
    </xf>
    <xf numFmtId="0" fontId="22" fillId="0" borderId="11" xfId="53" applyFont="1" applyBorder="1" applyAlignment="1">
      <alignment vertical="center" wrapText="1"/>
      <protection/>
    </xf>
    <xf numFmtId="0" fontId="22" fillId="0" borderId="11" xfId="53" applyFont="1" applyBorder="1" applyAlignment="1" quotePrefix="1">
      <alignment horizontal="center" vertical="center"/>
      <protection/>
    </xf>
    <xf numFmtId="0" fontId="22" fillId="37" borderId="11" xfId="53" applyFont="1" applyFill="1" applyBorder="1" applyAlignment="1">
      <alignment horizontal="center" vertical="center"/>
      <protection/>
    </xf>
    <xf numFmtId="178" fontId="22" fillId="37" borderId="11" xfId="53" applyNumberFormat="1" applyFont="1" applyFill="1" applyBorder="1" applyAlignment="1">
      <alignment horizontal="center" vertical="center"/>
      <protection/>
    </xf>
    <xf numFmtId="0" fontId="23" fillId="34" borderId="11" xfId="53" applyFont="1" applyFill="1" applyBorder="1" applyAlignment="1">
      <alignment horizontal="center" vertical="center" wrapText="1"/>
      <protection/>
    </xf>
    <xf numFmtId="4" fontId="22" fillId="37" borderId="11" xfId="53" applyNumberFormat="1" applyFont="1" applyFill="1" applyBorder="1" applyAlignment="1">
      <alignment horizontal="center" vertical="center"/>
      <protection/>
    </xf>
    <xf numFmtId="4" fontId="23" fillId="37" borderId="11" xfId="53" applyNumberFormat="1" applyFont="1" applyFill="1" applyBorder="1" applyAlignment="1">
      <alignment horizontal="center" vertical="center"/>
      <protection/>
    </xf>
    <xf numFmtId="0" fontId="22" fillId="37" borderId="11" xfId="53" applyFont="1" applyFill="1" applyBorder="1" applyAlignment="1">
      <alignment vertical="center" wrapText="1"/>
      <protection/>
    </xf>
    <xf numFmtId="178" fontId="22" fillId="0" borderId="11" xfId="53" applyNumberFormat="1" applyFont="1" applyBorder="1" applyAlignment="1">
      <alignment horizontal="center" vertical="center"/>
      <protection/>
    </xf>
    <xf numFmtId="4" fontId="1" fillId="0" borderId="0" xfId="52" applyNumberFormat="1" applyFont="1" applyBorder="1" applyAlignment="1">
      <alignment horizontal="center"/>
      <protection/>
    </xf>
    <xf numFmtId="4" fontId="2" fillId="0" borderId="0" xfId="52" applyNumberFormat="1" applyFont="1" applyBorder="1" applyAlignment="1">
      <alignment horizontal="center"/>
      <protection/>
    </xf>
    <xf numFmtId="0" fontId="1" fillId="0" borderId="23" xfId="0" applyFont="1" applyFill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171" fontId="1" fillId="0" borderId="20" xfId="64" applyFont="1" applyFill="1" applyBorder="1" applyAlignment="1">
      <alignment horizontal="right" vertical="center"/>
    </xf>
    <xf numFmtId="171" fontId="1" fillId="0" borderId="20" xfId="64" applyNumberFormat="1" applyFont="1" applyFill="1" applyBorder="1" applyAlignment="1">
      <alignment horizontal="right" vertical="center"/>
    </xf>
    <xf numFmtId="0" fontId="2" fillId="0" borderId="12" xfId="0" applyFont="1" applyBorder="1" applyAlignment="1">
      <alignment horizontal="justify" vertical="center" wrapText="1"/>
    </xf>
    <xf numFmtId="178" fontId="4" fillId="0" borderId="0" xfId="0" applyNumberFormat="1" applyFont="1" applyBorder="1" applyAlignment="1">
      <alignment horizontal="center" vertical="center" wrapText="1"/>
    </xf>
    <xf numFmtId="0" fontId="1" fillId="0" borderId="0" xfId="55" applyFont="1" applyBorder="1" applyAlignment="1">
      <alignment horizontal="center"/>
      <protection/>
    </xf>
    <xf numFmtId="0" fontId="1" fillId="0" borderId="0" xfId="54" applyFont="1" applyBorder="1" applyAlignment="1">
      <alignment horizontal="center"/>
      <protection/>
    </xf>
    <xf numFmtId="0" fontId="1" fillId="0" borderId="0" xfId="54" applyFont="1" applyBorder="1" applyAlignment="1">
      <alignment horizontal="center" vertical="center"/>
      <protection/>
    </xf>
    <xf numFmtId="0" fontId="2" fillId="0" borderId="0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5" fillId="0" borderId="0" xfId="0" applyFont="1" applyBorder="1" applyAlignment="1">
      <alignment horizontal="left" vertical="center"/>
    </xf>
    <xf numFmtId="0" fontId="6" fillId="0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178" fontId="12" fillId="0" borderId="0" xfId="0" applyNumberFormat="1" applyFont="1" applyAlignment="1">
      <alignment horizontal="justify"/>
    </xf>
    <xf numFmtId="0" fontId="12" fillId="0" borderId="0" xfId="0" applyFont="1" applyAlignment="1">
      <alignment horizontal="justify"/>
    </xf>
    <xf numFmtId="182" fontId="12" fillId="0" borderId="0" xfId="0" applyNumberFormat="1" applyFont="1" applyFill="1" applyAlignment="1">
      <alignment horizontal="left"/>
    </xf>
    <xf numFmtId="0" fontId="5" fillId="0" borderId="0" xfId="0" applyFont="1" applyBorder="1" applyAlignment="1">
      <alignment horizontal="center"/>
    </xf>
    <xf numFmtId="0" fontId="6" fillId="0" borderId="0" xfId="56" applyFont="1" applyBorder="1" applyAlignment="1">
      <alignment horizontal="center"/>
      <protection/>
    </xf>
    <xf numFmtId="0" fontId="24" fillId="0" borderId="22" xfId="52" applyFont="1" applyBorder="1" applyAlignment="1">
      <alignment horizontal="left" vertical="justify"/>
      <protection/>
    </xf>
    <xf numFmtId="0" fontId="24" fillId="0" borderId="0" xfId="52" applyFont="1" applyBorder="1" applyAlignment="1">
      <alignment horizontal="left" vertical="justify"/>
      <protection/>
    </xf>
    <xf numFmtId="0" fontId="5" fillId="0" borderId="0" xfId="52" applyFont="1" applyBorder="1" applyAlignment="1">
      <alignment horizontal="left"/>
      <protection/>
    </xf>
    <xf numFmtId="0" fontId="5" fillId="0" borderId="0" xfId="52" applyFont="1" applyBorder="1" applyAlignment="1">
      <alignment horizontal="left" vertical="top" wrapText="1"/>
      <protection/>
    </xf>
    <xf numFmtId="0" fontId="21" fillId="0" borderId="0" xfId="52" applyFont="1" applyBorder="1" applyAlignment="1">
      <alignment horizontal="center" vertical="justify"/>
      <protection/>
    </xf>
  </cellXfs>
  <cellStyles count="6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Data" xfId="37"/>
    <cellStyle name="Ênfase1" xfId="38"/>
    <cellStyle name="Ênfase2" xfId="39"/>
    <cellStyle name="Ênfase3" xfId="40"/>
    <cellStyle name="Ênfase4" xfId="41"/>
    <cellStyle name="Ênfase5" xfId="42"/>
    <cellStyle name="Ênfase6" xfId="43"/>
    <cellStyle name="Entrada" xfId="44"/>
    <cellStyle name="Euro" xfId="45"/>
    <cellStyle name="Fixo" xfId="46"/>
    <cellStyle name="Incorreto" xfId="47"/>
    <cellStyle name="Currency" xfId="48"/>
    <cellStyle name="Currency [0]" xfId="49"/>
    <cellStyle name="Neutra" xfId="50"/>
    <cellStyle name="Normal 2" xfId="51"/>
    <cellStyle name="Normal 3" xfId="52"/>
    <cellStyle name="Normal 3 2" xfId="53"/>
    <cellStyle name="Normal_ORÇAMENTO DA CONSTRUÇÃO DE SALA DE AULA NA E.M. LUZIA FUIZA" xfId="54"/>
    <cellStyle name="Normal_ORÇAMENTO DA CONSTRUÇÃO DE SALA DE AULA NA E.M. LUZIA FUIZA 2" xfId="55"/>
    <cellStyle name="Normal_ORÇAMENTO DA CONSTRUÇÃO DE SALA DE AULA NA E.M. LUZIA FUIZA 3" xfId="56"/>
    <cellStyle name="Nota" xfId="57"/>
    <cellStyle name="Percentual" xfId="58"/>
    <cellStyle name="Ponto" xfId="59"/>
    <cellStyle name="Percent" xfId="60"/>
    <cellStyle name="Porcentagem 2" xfId="61"/>
    <cellStyle name="Porcentagem 2 2" xfId="62"/>
    <cellStyle name="Saída" xfId="63"/>
    <cellStyle name="Comma" xfId="64"/>
    <cellStyle name="Comma [0]" xfId="65"/>
    <cellStyle name="Separador de milhares 2" xfId="66"/>
    <cellStyle name="Separador de milhares 2 2" xfId="67"/>
    <cellStyle name="Separador de milhares 2 3" xfId="68"/>
    <cellStyle name="Texto de Aviso" xfId="69"/>
    <cellStyle name="Texto Explicativo" xfId="70"/>
    <cellStyle name="Título" xfId="71"/>
    <cellStyle name="Título 1" xfId="72"/>
    <cellStyle name="Título 2" xfId="73"/>
    <cellStyle name="Título 3" xfId="74"/>
    <cellStyle name="Título 4" xfId="75"/>
    <cellStyle name="Titulo1" xfId="76"/>
    <cellStyle name="Titulo2" xfId="77"/>
    <cellStyle name="titulos" xfId="78"/>
    <cellStyle name="Total" xfId="79"/>
  </cellStyles>
  <dxfs count="1">
    <dxf>
      <fill>
        <patternFill>
          <bgColor indexed="6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120_orc_03\OR&#199;AMENTOS\TABELAS%20DE%20PRE&#199;O%20AGETOP\agetop%20junho%202009\custos_de_junho_2009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20.1.206\or&#231;amentos\OR&#199;AMENTOS%202010\SECRETARIA%20DA%20SAUDE\UABSF\UABSF%203%20EQUIPES_PADR&#195;O\Atual\Or&#231;amento%20UABSF%203%20-%20AGETOP%20Julho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20.1.206\or&#231;amentos\TABELAS%20DE%20PRE&#199;O%20AGETOP\AGETOP%20JULHO%202010\PLANILHA%20JULHO-20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20.1.206\or&#231;amentos\Ludmilla%20Fernandes\OR&#199;AMENTOS\34%20-%20UABSF%20PADR&#195;O%203%20EQUIPES\Or&#231;amento%20UABSF%203%20-%20AGETOP%20Julho%20201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Tesouraria\Meus%20documentos\cynthia\levantamentos%20versailles-R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BM\VOL\ARQUIVOS\DPL\OBRAS\0092\NB_92NEW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BM\SYS\ARQUIVOS\DPL\AREA_EQU\AEQ_CONC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120_orc_03\OR&#199;AMENTOS\Documents%20and%20Settings\Tesouraria\Meus%20documentos\cynthia\levantamentos%20versailles-R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Composi&#231;&#245;es%20%20UABSF%20Jardins%20do%20Cerrado%20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20.1.206\or&#231;amentos\OR&#199;AMENTOS%202010\SECRETARIA%20DA%20SAUDE\UABSF\UABSF%203%20EQUIPES_PADR&#195;O\Atual\levantamentos%20UABSF%2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B1" t="str">
            <v>                 AGETOP - Agência Goiana de Transportes</v>
          </cell>
          <cell r="E1" t="str">
            <v>Emitido em : 01/06/2009 - 09:54:51</v>
          </cell>
        </row>
        <row r="2">
          <cell r="B2" t="str">
            <v>                 ***Relatório Sintético de Composições***</v>
          </cell>
        </row>
        <row r="4">
          <cell r="A4" t="str">
            <v>TABELA DE CUSTOS DE OBRAS CIVIS - JUNHO DE 2009</v>
          </cell>
          <cell r="E4" t="str">
            <v>Data Base: 01/06/2009</v>
          </cell>
        </row>
        <row r="5">
          <cell r="A5" t="str">
            <v>Encargos Sociais: 124,60%</v>
          </cell>
        </row>
        <row r="6">
          <cell r="A6" t="str">
            <v>Valores sem BDI</v>
          </cell>
        </row>
        <row r="8">
          <cell r="A8" t="str">
            <v>Código</v>
          </cell>
          <cell r="B8" t="str">
            <v>Serviço</v>
          </cell>
          <cell r="C8" t="str">
            <v>Unidade</v>
          </cell>
          <cell r="D8" t="str">
            <v>Material</v>
          </cell>
          <cell r="E8" t="str">
            <v>Mão-de-Obra</v>
          </cell>
          <cell r="F8" t="str">
            <v>Total</v>
          </cell>
        </row>
        <row r="9">
          <cell r="A9">
            <v>20000</v>
          </cell>
          <cell r="B9" t="str">
            <v>SERVICOS PRELIMINARES</v>
          </cell>
          <cell r="C9" t="str">
            <v> </v>
          </cell>
        </row>
        <row r="10">
          <cell r="A10">
            <v>20100</v>
          </cell>
          <cell r="B10" t="str">
            <v>DEMOLIÇÃO - COBERTURA TELHA METÁLICA</v>
          </cell>
          <cell r="C10" t="str">
            <v>M2</v>
          </cell>
          <cell r="D10">
            <v>0</v>
          </cell>
          <cell r="E10">
            <v>1.12</v>
          </cell>
          <cell r="F10">
            <v>1.12</v>
          </cell>
        </row>
        <row r="11">
          <cell r="A11">
            <v>20101</v>
          </cell>
          <cell r="B11" t="str">
            <v>DEMOLICAO COBERTURA TELHA CERAMICA</v>
          </cell>
          <cell r="C11" t="str">
            <v>M2</v>
          </cell>
          <cell r="D11">
            <v>0</v>
          </cell>
          <cell r="E11">
            <v>2.71</v>
          </cell>
          <cell r="F11">
            <v>2.71</v>
          </cell>
        </row>
        <row r="12">
          <cell r="A12">
            <v>20102</v>
          </cell>
          <cell r="B12" t="str">
            <v>DEMOLICAO-COBERTURA TELHA ONDULADA</v>
          </cell>
          <cell r="C12" t="str">
            <v>M2</v>
          </cell>
          <cell r="D12">
            <v>0</v>
          </cell>
          <cell r="E12">
            <v>1.01</v>
          </cell>
          <cell r="F12">
            <v>1.01</v>
          </cell>
        </row>
        <row r="13">
          <cell r="A13">
            <v>20103</v>
          </cell>
          <cell r="B13" t="str">
            <v>DEMOLICAO-ESTRUTURA MADEIRA TELHADO</v>
          </cell>
          <cell r="C13" t="str">
            <v>M2</v>
          </cell>
          <cell r="D13">
            <v>0</v>
          </cell>
          <cell r="E13">
            <v>7.06</v>
          </cell>
          <cell r="F13">
            <v>7.06</v>
          </cell>
        </row>
        <row r="14">
          <cell r="A14">
            <v>20104</v>
          </cell>
          <cell r="B14" t="str">
            <v>DEMOLIÇÃO DE RIPAS</v>
          </cell>
          <cell r="C14" t="str">
            <v>M2</v>
          </cell>
          <cell r="D14">
            <v>0</v>
          </cell>
          <cell r="E14">
            <v>0.55</v>
          </cell>
          <cell r="F14">
            <v>0.55</v>
          </cell>
        </row>
        <row r="15">
          <cell r="A15">
            <v>20105</v>
          </cell>
          <cell r="B15" t="str">
            <v>DEMOL.FORRO PAULISTA  C/TRANSP.ATE CB.E CARGA</v>
          </cell>
          <cell r="C15" t="str">
            <v>M2</v>
          </cell>
          <cell r="D15">
            <v>0</v>
          </cell>
          <cell r="E15">
            <v>1.63</v>
          </cell>
          <cell r="F15">
            <v>1.63</v>
          </cell>
        </row>
        <row r="16">
          <cell r="A16">
            <v>20106</v>
          </cell>
          <cell r="B16" t="str">
            <v>RETIRADA DE JANELAS OU PORTAIS</v>
          </cell>
          <cell r="C16" t="str">
            <v>M2</v>
          </cell>
          <cell r="D16">
            <v>0</v>
          </cell>
          <cell r="E16">
            <v>3.26</v>
          </cell>
          <cell r="F16">
            <v>3.26</v>
          </cell>
        </row>
        <row r="17">
          <cell r="A17">
            <v>20107</v>
          </cell>
          <cell r="B17" t="str">
            <v>CORTE/DEST./RETIRADA ARVORE C/TRANSP.ATE C.B.E CARGA</v>
          </cell>
          <cell r="C17" t="str">
            <v>UN</v>
          </cell>
          <cell r="D17">
            <v>0</v>
          </cell>
          <cell r="E17">
            <v>178.76</v>
          </cell>
          <cell r="F17">
            <v>178.76</v>
          </cell>
        </row>
        <row r="18">
          <cell r="A18">
            <v>20108</v>
          </cell>
          <cell r="B18" t="str">
            <v>DEMOL.PISOS/VIGAS DE MAD.C/TRANSP.ATE CB. E CARGA</v>
          </cell>
          <cell r="C18" t="str">
            <v>M2</v>
          </cell>
          <cell r="D18">
            <v>0</v>
          </cell>
          <cell r="E18">
            <v>6.51</v>
          </cell>
          <cell r="F18">
            <v>6.51</v>
          </cell>
        </row>
        <row r="19">
          <cell r="A19">
            <v>20109</v>
          </cell>
          <cell r="B19" t="str">
            <v>DEM.PISO CIMENT.S/LASTRO CONC.C/TR.ATE CB. E CARGA</v>
          </cell>
          <cell r="C19" t="str">
            <v>M2</v>
          </cell>
          <cell r="D19">
            <v>0</v>
          </cell>
          <cell r="E19">
            <v>4.35</v>
          </cell>
          <cell r="F19">
            <v>4.35</v>
          </cell>
        </row>
        <row r="20">
          <cell r="A20">
            <v>20110</v>
          </cell>
          <cell r="B20" t="str">
            <v>DEMOL.PISO LADRILHO/HIDRAUL.C/TR.ATE CB. E CARGA</v>
          </cell>
          <cell r="C20" t="str">
            <v>M2</v>
          </cell>
          <cell r="D20">
            <v>0</v>
          </cell>
          <cell r="E20">
            <v>3.8</v>
          </cell>
          <cell r="F20">
            <v>3.8</v>
          </cell>
        </row>
        <row r="21">
          <cell r="A21">
            <v>20111</v>
          </cell>
          <cell r="B21" t="str">
            <v>DEM.PISO/CERAM.SOBRE LASTRO CONC.C/TR.CB.E CARGA</v>
          </cell>
          <cell r="C21" t="str">
            <v>M2</v>
          </cell>
          <cell r="D21">
            <v>0</v>
          </cell>
          <cell r="E21">
            <v>3.8</v>
          </cell>
          <cell r="F21">
            <v>3.8</v>
          </cell>
        </row>
        <row r="22">
          <cell r="A22">
            <v>20112</v>
          </cell>
          <cell r="B22" t="str">
            <v>DEMOL.-PISO REVEST.C/TACOS C/TRANSP.ATE CB.E CARGA</v>
          </cell>
          <cell r="C22" t="str">
            <v>M2</v>
          </cell>
          <cell r="D22">
            <v>0</v>
          </cell>
          <cell r="E22">
            <v>5.43</v>
          </cell>
          <cell r="F22">
            <v>5.43</v>
          </cell>
        </row>
        <row r="23">
          <cell r="A23">
            <v>20113</v>
          </cell>
          <cell r="B23" t="str">
            <v>DEMOL.-ASSOALHO DE MAD.C/TRANSP.ATE CB.E CARGA</v>
          </cell>
          <cell r="C23" t="str">
            <v>M2</v>
          </cell>
          <cell r="D23">
            <v>0</v>
          </cell>
          <cell r="E23">
            <v>4.88</v>
          </cell>
          <cell r="F23">
            <v>4.88</v>
          </cell>
        </row>
        <row r="24">
          <cell r="A24">
            <v>20115</v>
          </cell>
          <cell r="B24" t="str">
            <v>DEMOL.-REVEST.C/AZULEJOS C/TRANSP.ATE CB. E CARGA</v>
          </cell>
          <cell r="C24" t="str">
            <v>M2</v>
          </cell>
          <cell r="D24">
            <v>0</v>
          </cell>
          <cell r="E24">
            <v>3.33</v>
          </cell>
          <cell r="F24">
            <v>3.33</v>
          </cell>
        </row>
        <row r="25">
          <cell r="A25">
            <v>20116</v>
          </cell>
          <cell r="B25" t="str">
            <v>DEMOLICAO DE LAMBRIS C/APROVEITAMENTO</v>
          </cell>
          <cell r="C25" t="str">
            <v>M2</v>
          </cell>
          <cell r="D25">
            <v>0</v>
          </cell>
          <cell r="E25">
            <v>8.81</v>
          </cell>
          <cell r="F25">
            <v>8.81</v>
          </cell>
        </row>
        <row r="26">
          <cell r="A26">
            <v>20117</v>
          </cell>
          <cell r="B26" t="str">
            <v>DEMOL.REVEST.C/ARGAMASSA C/TR.ATE CB.E CARGA</v>
          </cell>
          <cell r="C26" t="str">
            <v>M2</v>
          </cell>
          <cell r="D26">
            <v>0</v>
          </cell>
          <cell r="E26">
            <v>2.71</v>
          </cell>
          <cell r="F26">
            <v>2.71</v>
          </cell>
        </row>
        <row r="27">
          <cell r="A27">
            <v>20118</v>
          </cell>
          <cell r="B27" t="str">
            <v>DEM.ALVEN.TIJOLO S/REAP. C/TR.ATE CB. E CARGA</v>
          </cell>
          <cell r="C27" t="str">
            <v>M3</v>
          </cell>
          <cell r="D27">
            <v>0</v>
          </cell>
          <cell r="E27">
            <v>11.9</v>
          </cell>
          <cell r="F27">
            <v>11.9</v>
          </cell>
        </row>
        <row r="28">
          <cell r="A28">
            <v>20119</v>
          </cell>
          <cell r="B28" t="str">
            <v>DEMOLICAO-ALVEN. TIJOLO C/REAPROVEITAMENTO</v>
          </cell>
          <cell r="C28" t="str">
            <v>M3</v>
          </cell>
          <cell r="D28">
            <v>0</v>
          </cell>
          <cell r="E28">
            <v>27.81</v>
          </cell>
          <cell r="F28">
            <v>27.81</v>
          </cell>
        </row>
        <row r="29">
          <cell r="A29">
            <v>20121</v>
          </cell>
          <cell r="B29" t="str">
            <v>DEM.CONCR.SIMPLES C/TR.ATE CB.E CARGA (O.C.)</v>
          </cell>
          <cell r="C29" t="str">
            <v>M3</v>
          </cell>
          <cell r="D29">
            <v>0</v>
          </cell>
          <cell r="E29">
            <v>61.88</v>
          </cell>
          <cell r="F29">
            <v>61.88</v>
          </cell>
        </row>
        <row r="30">
          <cell r="A30">
            <v>20125</v>
          </cell>
          <cell r="B30" t="str">
            <v>DEMOL.LAJE PRE-MOLD.MANUAL C/TR.ATE CB.E CARGA</v>
          </cell>
          <cell r="C30" t="str">
            <v>M3</v>
          </cell>
          <cell r="D30">
            <v>0</v>
          </cell>
          <cell r="E30">
            <v>73.07</v>
          </cell>
          <cell r="F30">
            <v>73.07</v>
          </cell>
        </row>
        <row r="31">
          <cell r="A31">
            <v>20126</v>
          </cell>
          <cell r="B31" t="str">
            <v>DEMOLICAO-BLOKRET C/ EMPILHAMENTO</v>
          </cell>
          <cell r="C31" t="str">
            <v>M2</v>
          </cell>
          <cell r="D31">
            <v>0</v>
          </cell>
          <cell r="E31">
            <v>3.8</v>
          </cell>
          <cell r="F31">
            <v>3.8</v>
          </cell>
        </row>
        <row r="32">
          <cell r="A32">
            <v>20127</v>
          </cell>
          <cell r="B32" t="str">
            <v>DEM.LAJE CONC. ARM.MANUAL C/TR.ATE CB.E CARGA (OC)</v>
          </cell>
          <cell r="C32" t="str">
            <v>M3</v>
          </cell>
          <cell r="D32">
            <v>0</v>
          </cell>
          <cell r="E32">
            <v>142.8</v>
          </cell>
          <cell r="F32">
            <v>142.8</v>
          </cell>
        </row>
        <row r="33">
          <cell r="A33">
            <v>20128</v>
          </cell>
          <cell r="B33" t="str">
            <v>DEM.PILAR CONC.ARM.MANUAL C/TR.ATE CB.E CARGA(OC)</v>
          </cell>
          <cell r="C33" t="str">
            <v>M3</v>
          </cell>
          <cell r="D33">
            <v>0</v>
          </cell>
          <cell r="E33">
            <v>166.6</v>
          </cell>
          <cell r="F33">
            <v>166.6</v>
          </cell>
        </row>
        <row r="34">
          <cell r="A34">
            <v>20129</v>
          </cell>
          <cell r="B34" t="str">
            <v>DEM.VIGAS CONC. ARM.MANUAL C/TR.ATE C.B. E CARGA</v>
          </cell>
          <cell r="C34" t="str">
            <v>M3</v>
          </cell>
          <cell r="D34">
            <v>0</v>
          </cell>
          <cell r="E34">
            <v>190.4</v>
          </cell>
          <cell r="F34">
            <v>190.4</v>
          </cell>
        </row>
        <row r="35">
          <cell r="A35">
            <v>20130</v>
          </cell>
          <cell r="B35" t="str">
            <v>DEMOL.ALAMBR.POSTE CONC.C/TR. ATE CB. E CARGA</v>
          </cell>
          <cell r="C35" t="str">
            <v>ML</v>
          </cell>
          <cell r="D35">
            <v>0</v>
          </cell>
          <cell r="E35">
            <v>7.14</v>
          </cell>
          <cell r="F35">
            <v>7.14</v>
          </cell>
        </row>
        <row r="36">
          <cell r="A36">
            <v>20131</v>
          </cell>
          <cell r="B36" t="str">
            <v>DEM.FORRO EUCATEX C/ESTR.MAD.C/TR.ATE CB. E CARGA</v>
          </cell>
          <cell r="C36" t="str">
            <v>M2</v>
          </cell>
          <cell r="D36">
            <v>0</v>
          </cell>
          <cell r="E36">
            <v>1.52</v>
          </cell>
          <cell r="F36">
            <v>1.52</v>
          </cell>
        </row>
        <row r="37">
          <cell r="A37">
            <v>20132</v>
          </cell>
          <cell r="B37" t="str">
            <v>DEMOL.PISO CARPETE C/TRANSP.ATE CAM.BASC.E CARGA</v>
          </cell>
          <cell r="C37" t="str">
            <v>M2</v>
          </cell>
          <cell r="D37">
            <v>0</v>
          </cell>
          <cell r="E37">
            <v>0.89</v>
          </cell>
          <cell r="F37">
            <v>0.89</v>
          </cell>
        </row>
        <row r="38">
          <cell r="A38">
            <v>20133</v>
          </cell>
          <cell r="B38" t="str">
            <v>DEMOL.PISO VINILICO C/TRANSP.ATE CAM.BASC.E CARGA</v>
          </cell>
          <cell r="C38" t="str">
            <v>M2</v>
          </cell>
          <cell r="D38">
            <v>0</v>
          </cell>
          <cell r="E38">
            <v>1.63</v>
          </cell>
          <cell r="F38">
            <v>1.63</v>
          </cell>
        </row>
        <row r="39">
          <cell r="A39">
            <v>20134</v>
          </cell>
          <cell r="B39" t="str">
            <v>DEM.DE FORRO GESSO C/TRANSP.ATE CB.E CARGA</v>
          </cell>
          <cell r="C39" t="str">
            <v>M2</v>
          </cell>
          <cell r="D39">
            <v>0</v>
          </cell>
          <cell r="E39">
            <v>0.71</v>
          </cell>
          <cell r="F39">
            <v>0.71</v>
          </cell>
        </row>
        <row r="40">
          <cell r="A40">
            <v>20135</v>
          </cell>
          <cell r="B40" t="str">
            <v>DEM./ESTR./METALON P/F.DE GESSO C/TR.CB E CARGA</v>
          </cell>
          <cell r="C40" t="str">
            <v>M2</v>
          </cell>
          <cell r="D40">
            <v>0.07</v>
          </cell>
          <cell r="E40">
            <v>3.44</v>
          </cell>
          <cell r="F40">
            <v>3.51</v>
          </cell>
        </row>
        <row r="41">
          <cell r="A41">
            <v>20136</v>
          </cell>
          <cell r="B41" t="str">
            <v>DEMOLICAO DE CAIBROS E RIPAS</v>
          </cell>
          <cell r="C41" t="str">
            <v>M2</v>
          </cell>
          <cell r="D41">
            <v>0</v>
          </cell>
          <cell r="E41">
            <v>4.12</v>
          </cell>
          <cell r="F41">
            <v>4.12</v>
          </cell>
        </row>
        <row r="42">
          <cell r="A42">
            <v>20137</v>
          </cell>
          <cell r="B42" t="str">
            <v>DEMOLIÇAO BACIA SANITARIA</v>
          </cell>
          <cell r="C42" t="str">
            <v>UN</v>
          </cell>
          <cell r="D42">
            <v>0</v>
          </cell>
          <cell r="E42">
            <v>1.19</v>
          </cell>
          <cell r="F42">
            <v>1.19</v>
          </cell>
        </row>
        <row r="43">
          <cell r="A43">
            <v>20138</v>
          </cell>
          <cell r="B43" t="str">
            <v>DEMOLIÇAO DE LAVATÓRIO</v>
          </cell>
          <cell r="C43" t="str">
            <v>UN</v>
          </cell>
          <cell r="D43">
            <v>0</v>
          </cell>
          <cell r="E43">
            <v>1.59</v>
          </cell>
          <cell r="F43">
            <v>1.59</v>
          </cell>
        </row>
        <row r="44">
          <cell r="A44">
            <v>20139</v>
          </cell>
          <cell r="B44" t="str">
            <v>DEMOLIÇAO DE BANCADAS</v>
          </cell>
          <cell r="C44" t="str">
            <v>M2</v>
          </cell>
          <cell r="D44">
            <v>0</v>
          </cell>
          <cell r="E44">
            <v>1.19</v>
          </cell>
          <cell r="F44">
            <v>1.19</v>
          </cell>
        </row>
        <row r="45">
          <cell r="A45">
            <v>20140</v>
          </cell>
          <cell r="B45" t="str">
            <v>DEMOLIÇAO DE VÁLVULA DE DESCARGA</v>
          </cell>
          <cell r="C45" t="str">
            <v>UN</v>
          </cell>
          <cell r="D45">
            <v>0</v>
          </cell>
          <cell r="E45">
            <v>3.17</v>
          </cell>
          <cell r="F45">
            <v>3.17</v>
          </cell>
        </row>
        <row r="46">
          <cell r="A46">
            <v>20141</v>
          </cell>
          <cell r="B46" t="str">
            <v>DEMOLIÇAO DE CAIXA DESCARGA EXTERNA</v>
          </cell>
          <cell r="C46" t="str">
            <v>UN</v>
          </cell>
          <cell r="D46">
            <v>0</v>
          </cell>
          <cell r="E46">
            <v>1.19</v>
          </cell>
          <cell r="F46">
            <v>1.19</v>
          </cell>
        </row>
        <row r="47">
          <cell r="A47">
            <v>20142</v>
          </cell>
          <cell r="B47" t="str">
            <v>DEMOLIÇAO DE MEIO FIO COM REAPROVEIT.</v>
          </cell>
          <cell r="C47" t="str">
            <v>ML</v>
          </cell>
          <cell r="D47">
            <v>0</v>
          </cell>
          <cell r="E47">
            <v>3.17</v>
          </cell>
          <cell r="F47">
            <v>3.17</v>
          </cell>
        </row>
        <row r="48">
          <cell r="A48">
            <v>20143</v>
          </cell>
          <cell r="B48" t="str">
            <v>DEM. MEIO FIO S/REAPROV.C/TR.ATE C B E CARGA</v>
          </cell>
          <cell r="C48" t="str">
            <v>ML</v>
          </cell>
          <cell r="D48">
            <v>0</v>
          </cell>
          <cell r="E48">
            <v>2.38</v>
          </cell>
          <cell r="F48">
            <v>2.38</v>
          </cell>
        </row>
        <row r="49">
          <cell r="A49">
            <v>20144</v>
          </cell>
          <cell r="B49" t="str">
            <v>DEM.DE PAVIM.ASFALTICO C/TR.ATE C.B E CARGA</v>
          </cell>
          <cell r="C49" t="str">
            <v>M2</v>
          </cell>
          <cell r="D49">
            <v>0</v>
          </cell>
          <cell r="E49">
            <v>4.53</v>
          </cell>
          <cell r="F49">
            <v>4.53</v>
          </cell>
        </row>
        <row r="50">
          <cell r="A50">
            <v>20145</v>
          </cell>
          <cell r="B50" t="str">
            <v>DEMOLIÇAO DE BACIA TURCA</v>
          </cell>
          <cell r="C50" t="str">
            <v>UN</v>
          </cell>
          <cell r="D50">
            <v>0</v>
          </cell>
          <cell r="E50">
            <v>2.38</v>
          </cell>
          <cell r="F50">
            <v>2.38</v>
          </cell>
        </row>
        <row r="51">
          <cell r="A51">
            <v>20146</v>
          </cell>
          <cell r="B51" t="str">
            <v>DEMOLIÇÃO DE MICTÓRIO</v>
          </cell>
          <cell r="C51" t="str">
            <v>UN</v>
          </cell>
          <cell r="D51">
            <v>0</v>
          </cell>
          <cell r="E51">
            <v>1.59</v>
          </cell>
          <cell r="F51">
            <v>1.59</v>
          </cell>
        </row>
        <row r="52">
          <cell r="A52">
            <v>20147</v>
          </cell>
          <cell r="B52" t="str">
            <v>DEMOLIÇÃO DE FORRO PVC  INCLUSIVE ESTRUTURA DE SUSTENTAÇÃO</v>
          </cell>
          <cell r="C52" t="str">
            <v>M2</v>
          </cell>
          <cell r="D52">
            <v>0</v>
          </cell>
          <cell r="E52">
            <v>1.58</v>
          </cell>
          <cell r="F52">
            <v>1.58</v>
          </cell>
        </row>
        <row r="53">
          <cell r="A53">
            <v>20148</v>
          </cell>
          <cell r="B53" t="str">
            <v>DEMOLIÇÃO DE FORRO PVC ( SOMENTE O FORRO)</v>
          </cell>
          <cell r="C53" t="str">
            <v>M2</v>
          </cell>
          <cell r="D53">
            <v>0</v>
          </cell>
          <cell r="E53">
            <v>0.8</v>
          </cell>
          <cell r="F53">
            <v>0.8</v>
          </cell>
        </row>
        <row r="54">
          <cell r="A54">
            <v>20149</v>
          </cell>
          <cell r="B54" t="str">
            <v>DEM.DIV.PAINÉIS PRE-FABR.C/REAP.C/TRANS.ATE CB.E CARGA</v>
          </cell>
          <cell r="C54" t="str">
            <v>M2</v>
          </cell>
          <cell r="D54">
            <v>0</v>
          </cell>
          <cell r="E54">
            <v>2.54</v>
          </cell>
          <cell r="F54">
            <v>2.54</v>
          </cell>
        </row>
        <row r="55">
          <cell r="A55">
            <v>20151</v>
          </cell>
          <cell r="B55" t="str">
            <v>DEMOL.DIV.EM PEDRA/CONC.C/TRANSP.ATE C.B.CARGA</v>
          </cell>
          <cell r="C55" t="str">
            <v>M2</v>
          </cell>
          <cell r="D55">
            <v>0</v>
          </cell>
          <cell r="E55">
            <v>2.38</v>
          </cell>
          <cell r="F55">
            <v>2.38</v>
          </cell>
        </row>
        <row r="56">
          <cell r="A56">
            <v>20155</v>
          </cell>
          <cell r="B56" t="str">
            <v>DEMOL.MURO/PAREDE PLACA PRÉ-MOLDADA C/TRANSP.C.B.E CARGA</v>
          </cell>
          <cell r="C56" t="str">
            <v>M2</v>
          </cell>
          <cell r="D56">
            <v>0</v>
          </cell>
          <cell r="E56">
            <v>2</v>
          </cell>
          <cell r="F56">
            <v>2</v>
          </cell>
        </row>
        <row r="57">
          <cell r="A57">
            <v>20157</v>
          </cell>
          <cell r="B57" t="str">
            <v>DEMOLIÇÃO CALHAS/ RUFOS EM CHAPA C/TR.AT.C.B.E CARGA</v>
          </cell>
          <cell r="C57" t="str">
            <v>M2</v>
          </cell>
          <cell r="D57">
            <v>0</v>
          </cell>
          <cell r="E57">
            <v>1.43</v>
          </cell>
          <cell r="F57">
            <v>1.43</v>
          </cell>
        </row>
        <row r="58">
          <cell r="A58">
            <v>20160</v>
          </cell>
          <cell r="B58" t="str">
            <v>DEMOLIÇÃO DE TELA DE ALAMBRADO</v>
          </cell>
          <cell r="C58" t="str">
            <v>M2</v>
          </cell>
          <cell r="D58">
            <v>0</v>
          </cell>
          <cell r="E58">
            <v>0.71</v>
          </cell>
          <cell r="F58">
            <v>0.71</v>
          </cell>
        </row>
        <row r="59">
          <cell r="A59">
            <v>20162</v>
          </cell>
          <cell r="B59" t="str">
            <v>DEMOLIÇÃO DAS INSTALAÇÕES ELÉTRICAS E AFINS</v>
          </cell>
          <cell r="C59" t="str">
            <v>H</v>
          </cell>
          <cell r="D59">
            <v>0</v>
          </cell>
          <cell r="E59">
            <v>5.43</v>
          </cell>
          <cell r="F59">
            <v>5.43</v>
          </cell>
        </row>
        <row r="60">
          <cell r="A60">
            <v>20163</v>
          </cell>
          <cell r="B60" t="str">
            <v>DEMOLIÇÃO DAS INSTALAÇÕES HIDROSANITÁRIAS E AFINS</v>
          </cell>
          <cell r="C60" t="str">
            <v>H</v>
          </cell>
          <cell r="D60">
            <v>0</v>
          </cell>
          <cell r="E60">
            <v>5.43</v>
          </cell>
          <cell r="F60">
            <v>5.43</v>
          </cell>
        </row>
        <row r="61">
          <cell r="A61">
            <v>20190</v>
          </cell>
          <cell r="B61" t="str">
            <v>LIMPEZA MECANICA DE TERRENO</v>
          </cell>
          <cell r="C61" t="str">
            <v>M2</v>
          </cell>
          <cell r="D61">
            <v>0.16</v>
          </cell>
          <cell r="E61">
            <v>0</v>
          </cell>
          <cell r="F61">
            <v>0.16</v>
          </cell>
        </row>
        <row r="62">
          <cell r="A62">
            <v>20200</v>
          </cell>
          <cell r="B62" t="str">
            <v>FERRAMENTAS</v>
          </cell>
          <cell r="C62" t="str">
            <v>M2</v>
          </cell>
          <cell r="D62">
            <v>0.7</v>
          </cell>
          <cell r="E62">
            <v>0</v>
          </cell>
          <cell r="F62">
            <v>0.7</v>
          </cell>
        </row>
        <row r="63">
          <cell r="A63">
            <v>20201</v>
          </cell>
          <cell r="B63" t="str">
            <v>CORTE EM CAPOEIRA FINA A FOICE</v>
          </cell>
          <cell r="C63" t="str">
            <v>M2</v>
          </cell>
          <cell r="D63">
            <v>0</v>
          </cell>
          <cell r="E63">
            <v>0.37</v>
          </cell>
          <cell r="F63">
            <v>0.37</v>
          </cell>
        </row>
        <row r="64">
          <cell r="A64">
            <v>20202</v>
          </cell>
          <cell r="B64" t="str">
            <v>RASPAGEM E LIMPEZA DO TERRENO</v>
          </cell>
          <cell r="C64" t="str">
            <v>M2</v>
          </cell>
          <cell r="D64">
            <v>0</v>
          </cell>
          <cell r="E64">
            <v>0.95</v>
          </cell>
          <cell r="F64">
            <v>0.95</v>
          </cell>
        </row>
        <row r="65">
          <cell r="A65">
            <v>20203</v>
          </cell>
          <cell r="B65" t="str">
            <v>CAPINA - (OBRAS CIVIS)</v>
          </cell>
          <cell r="C65" t="str">
            <v>M2</v>
          </cell>
          <cell r="D65">
            <v>0</v>
          </cell>
          <cell r="E65">
            <v>0.19</v>
          </cell>
          <cell r="F65">
            <v>0.19</v>
          </cell>
        </row>
        <row r="66">
          <cell r="A66">
            <v>20290</v>
          </cell>
          <cell r="B66" t="str">
            <v>BARRACÃO DE OBRA-PD. "A" C/INST.ELET./HID-SANIT.29,04M</v>
          </cell>
          <cell r="C66" t="str">
            <v>UN</v>
          </cell>
          <cell r="D66">
            <v>4197.23</v>
          </cell>
          <cell r="E66">
            <v>618.31</v>
          </cell>
          <cell r="F66">
            <v>4815.54</v>
          </cell>
        </row>
        <row r="67">
          <cell r="A67">
            <v>20291</v>
          </cell>
          <cell r="B67" t="str">
            <v>BARRACÃO DE OBRA-PD. "B" C/INST.ELET./HID-SANIT.39,93M</v>
          </cell>
          <cell r="C67" t="str">
            <v>UN</v>
          </cell>
          <cell r="D67">
            <v>4984.12</v>
          </cell>
          <cell r="E67">
            <v>734.24</v>
          </cell>
          <cell r="F67">
            <v>5718.36</v>
          </cell>
        </row>
        <row r="68">
          <cell r="A68">
            <v>20292</v>
          </cell>
          <cell r="B68" t="str">
            <v>BARRACÃO DE OBRA-PD."C" C/INST.ELET./HID.SANIT-50,82M2</v>
          </cell>
          <cell r="C68" t="str">
            <v>UN</v>
          </cell>
          <cell r="D68">
            <v>6503.82</v>
          </cell>
          <cell r="E68">
            <v>850.16</v>
          </cell>
          <cell r="F68">
            <v>7353.98</v>
          </cell>
        </row>
        <row r="69">
          <cell r="A69">
            <v>20293</v>
          </cell>
          <cell r="B69" t="str">
            <v>BARRACÃO DE OBRA-PD.AGTOP  C/INST.ELET./HID-SAN.(6MM)</v>
          </cell>
          <cell r="C69" t="str">
            <v>M2</v>
          </cell>
          <cell r="D69">
            <v>130.91</v>
          </cell>
          <cell r="E69">
            <v>18.39</v>
          </cell>
          <cell r="F69">
            <v>149.3</v>
          </cell>
        </row>
        <row r="70">
          <cell r="A70">
            <v>20301</v>
          </cell>
          <cell r="B70" t="str">
            <v>BARRACÃO DE OBRA-PD.AGETOP</v>
          </cell>
          <cell r="C70" t="str">
            <v>M2</v>
          </cell>
          <cell r="D70">
            <v>137.49</v>
          </cell>
          <cell r="E70">
            <v>18.39</v>
          </cell>
          <cell r="F70">
            <v>155.88</v>
          </cell>
        </row>
        <row r="71">
          <cell r="A71">
            <v>20302</v>
          </cell>
          <cell r="B71" t="str">
            <v>DEPOSITO P/CIMENTO A=5 M2</v>
          </cell>
          <cell r="C71" t="str">
            <v>UN</v>
          </cell>
          <cell r="D71">
            <v>270.89</v>
          </cell>
          <cell r="E71">
            <v>82.98</v>
          </cell>
          <cell r="F71">
            <v>353.87</v>
          </cell>
        </row>
        <row r="72">
          <cell r="A72">
            <v>20400</v>
          </cell>
          <cell r="B72" t="str">
            <v>LIGACAO PROVISORIA AGUA</v>
          </cell>
          <cell r="C72" t="str">
            <v>UN</v>
          </cell>
          <cell r="D72">
            <v>136.69</v>
          </cell>
          <cell r="E72">
            <v>49.66</v>
          </cell>
          <cell r="F72">
            <v>186.35</v>
          </cell>
        </row>
        <row r="73">
          <cell r="A73">
            <v>20401</v>
          </cell>
          <cell r="B73" t="str">
            <v>LIGACAO PROVISORIA AGUA C/SANITARIO</v>
          </cell>
          <cell r="C73" t="str">
            <v>UN</v>
          </cell>
          <cell r="D73">
            <v>621.13</v>
          </cell>
          <cell r="E73">
            <v>160.56</v>
          </cell>
          <cell r="F73">
            <v>781.69</v>
          </cell>
        </row>
        <row r="74">
          <cell r="A74">
            <v>20501</v>
          </cell>
          <cell r="B74" t="str">
            <v>LIGACAO PROVISORIA LUZ E FORCA</v>
          </cell>
          <cell r="C74" t="str">
            <v>UN</v>
          </cell>
          <cell r="D74">
            <v>643.67</v>
          </cell>
          <cell r="E74">
            <v>91.6</v>
          </cell>
          <cell r="F74">
            <v>735.27</v>
          </cell>
        </row>
        <row r="75">
          <cell r="A75">
            <v>20600</v>
          </cell>
          <cell r="B75" t="str">
            <v>TAPUME CHAPA COMP.RESINADA 6mm C/ABERT.E PORTAO</v>
          </cell>
          <cell r="C75" t="str">
            <v>M2</v>
          </cell>
          <cell r="D75">
            <v>22.2</v>
          </cell>
          <cell r="E75">
            <v>6.87</v>
          </cell>
          <cell r="F75">
            <v>29.07</v>
          </cell>
        </row>
        <row r="76">
          <cell r="A76">
            <v>20601</v>
          </cell>
          <cell r="B76" t="str">
            <v>TAPUME DE TABUA</v>
          </cell>
          <cell r="C76" t="str">
            <v>M2</v>
          </cell>
          <cell r="D76">
            <v>41.81</v>
          </cell>
          <cell r="E76">
            <v>9.16</v>
          </cell>
          <cell r="F76">
            <v>50.97</v>
          </cell>
        </row>
        <row r="77">
          <cell r="A77">
            <v>20701</v>
          </cell>
          <cell r="B77" t="str">
            <v>LOCACAO DA OBRA</v>
          </cell>
          <cell r="C77" t="str">
            <v>M2</v>
          </cell>
          <cell r="D77">
            <v>1.96</v>
          </cell>
          <cell r="E77">
            <v>1.26</v>
          </cell>
          <cell r="F77">
            <v>3.22</v>
          </cell>
        </row>
        <row r="78">
          <cell r="A78">
            <v>20702</v>
          </cell>
          <cell r="B78" t="str">
            <v>LOCACAO DA OBRA COM CAVALETE</v>
          </cell>
          <cell r="C78" t="str">
            <v>M2</v>
          </cell>
          <cell r="D78">
            <v>1.9</v>
          </cell>
          <cell r="E78">
            <v>0.69</v>
          </cell>
          <cell r="F78">
            <v>2.59</v>
          </cell>
        </row>
        <row r="79">
          <cell r="A79">
            <v>20703</v>
          </cell>
          <cell r="B79" t="str">
            <v>LOCACAO DE PRACA</v>
          </cell>
          <cell r="C79" t="str">
            <v>M2</v>
          </cell>
          <cell r="D79">
            <v>0.18</v>
          </cell>
          <cell r="E79">
            <v>0.03</v>
          </cell>
          <cell r="F79">
            <v>0.21</v>
          </cell>
        </row>
        <row r="80">
          <cell r="A80">
            <v>20801</v>
          </cell>
          <cell r="B80" t="str">
            <v>ABERTURA DE POCOS-AGUA POTAVEL</v>
          </cell>
          <cell r="C80" t="str">
            <v>ML</v>
          </cell>
          <cell r="D80">
            <v>0</v>
          </cell>
          <cell r="E80">
            <v>58.74</v>
          </cell>
          <cell r="F80">
            <v>58.74</v>
          </cell>
        </row>
        <row r="81">
          <cell r="A81">
            <v>20807</v>
          </cell>
          <cell r="B81" t="str">
            <v>REVESTIMENTO DE POCOS C/TUBOS</v>
          </cell>
          <cell r="C81" t="str">
            <v>ML</v>
          </cell>
          <cell r="D81">
            <v>130</v>
          </cell>
          <cell r="E81">
            <v>22.7</v>
          </cell>
          <cell r="F81">
            <v>152.7</v>
          </cell>
        </row>
        <row r="82">
          <cell r="A82">
            <v>20808</v>
          </cell>
          <cell r="B82" t="str">
            <v>LAJE CIRCULAR PARA POCOS C/ENCABECAMENTO</v>
          </cell>
          <cell r="C82" t="str">
            <v>UN</v>
          </cell>
          <cell r="D82">
            <v>100.55</v>
          </cell>
          <cell r="E82">
            <v>79.89</v>
          </cell>
          <cell r="F82">
            <v>180.44</v>
          </cell>
        </row>
        <row r="83">
          <cell r="A83">
            <v>21001</v>
          </cell>
          <cell r="B83" t="str">
            <v>CONSTRUCAO DE BANDEJA SALVA VIDAS</v>
          </cell>
          <cell r="C83" t="str">
            <v>ML</v>
          </cell>
          <cell r="D83">
            <v>76.38</v>
          </cell>
          <cell r="E83">
            <v>31.97</v>
          </cell>
          <cell r="F83">
            <v>108.35</v>
          </cell>
        </row>
        <row r="84">
          <cell r="A84">
            <v>21301</v>
          </cell>
          <cell r="B84" t="str">
            <v>PLACA DE OBRA</v>
          </cell>
          <cell r="C84" t="str">
            <v>M2</v>
          </cell>
          <cell r="D84">
            <v>92.63</v>
          </cell>
          <cell r="E84">
            <v>4.58</v>
          </cell>
          <cell r="F84">
            <v>97.21</v>
          </cell>
        </row>
        <row r="85">
          <cell r="A85">
            <v>21399</v>
          </cell>
          <cell r="B85" t="str">
            <v>CONSUMO DE ESGOTO</v>
          </cell>
          <cell r="C85" t="str">
            <v>M3</v>
          </cell>
          <cell r="D85">
            <v>3.89</v>
          </cell>
          <cell r="E85">
            <v>0</v>
          </cell>
          <cell r="F85">
            <v>3.89</v>
          </cell>
        </row>
        <row r="86">
          <cell r="A86">
            <v>21400</v>
          </cell>
          <cell r="B86" t="str">
            <v>CONSUMO DE AGUA</v>
          </cell>
          <cell r="C86" t="str">
            <v>M3</v>
          </cell>
          <cell r="D86">
            <v>4.86</v>
          </cell>
          <cell r="E86">
            <v>0</v>
          </cell>
          <cell r="F86">
            <v>4.86</v>
          </cell>
        </row>
        <row r="87">
          <cell r="A87">
            <v>21401</v>
          </cell>
          <cell r="B87" t="str">
            <v>CONSUMO DE ENERGIA ELETRICA</v>
          </cell>
          <cell r="C87" t="str">
            <v>KWH</v>
          </cell>
          <cell r="D87">
            <v>0.52</v>
          </cell>
          <cell r="E87">
            <v>0</v>
          </cell>
          <cell r="F87">
            <v>0.52</v>
          </cell>
        </row>
        <row r="88">
          <cell r="A88">
            <v>21402</v>
          </cell>
          <cell r="B88" t="str">
            <v>&gt;</v>
          </cell>
          <cell r="C88" t="str">
            <v>UD</v>
          </cell>
          <cell r="D88">
            <v>17.65</v>
          </cell>
          <cell r="E88">
            <v>0</v>
          </cell>
          <cell r="F88">
            <v>17.65</v>
          </cell>
        </row>
        <row r="89">
          <cell r="A89">
            <v>21404</v>
          </cell>
          <cell r="B89" t="str">
            <v>&gt;</v>
          </cell>
          <cell r="C89" t="str">
            <v>UD</v>
          </cell>
          <cell r="D89">
            <v>17.65</v>
          </cell>
          <cell r="E89">
            <v>0</v>
          </cell>
          <cell r="F89">
            <v>17.65</v>
          </cell>
        </row>
        <row r="90">
          <cell r="A90">
            <v>21405</v>
          </cell>
          <cell r="B90" t="str">
            <v>&gt;</v>
          </cell>
          <cell r="C90" t="str">
            <v>UD</v>
          </cell>
          <cell r="D90">
            <v>0</v>
          </cell>
          <cell r="E90">
            <v>39.64</v>
          </cell>
          <cell r="F90">
            <v>39.64</v>
          </cell>
        </row>
        <row r="91">
          <cell r="A91">
            <v>21601</v>
          </cell>
          <cell r="B91" t="str">
            <v>EPI/PCMAT/PCMSO (&gt;= 20 EMPR.) (400m2&lt;=A&lt;=1500m2 ) AREA EDIF. COB.FECH.</v>
          </cell>
          <cell r="C91" t="str">
            <v>M2</v>
          </cell>
          <cell r="D91">
            <v>5.32</v>
          </cell>
          <cell r="E91">
            <v>0</v>
          </cell>
          <cell r="F91">
            <v>5.32</v>
          </cell>
        </row>
        <row r="92">
          <cell r="A92">
            <v>21602</v>
          </cell>
          <cell r="B92" t="str">
            <v>EPI/PPRA (&lt; 20 EMPREGADOS) (A&gt;=200M2) AREAS EDIF.COBERTAS FECHADAS</v>
          </cell>
          <cell r="C92" t="str">
            <v>M2</v>
          </cell>
          <cell r="D92">
            <v>3.54</v>
          </cell>
          <cell r="E92">
            <v>0</v>
          </cell>
          <cell r="F92">
            <v>3.54</v>
          </cell>
        </row>
        <row r="93">
          <cell r="A93">
            <v>30000</v>
          </cell>
          <cell r="B93" t="str">
            <v>TRANSPORTES</v>
          </cell>
          <cell r="C93" t="str">
            <v> </v>
          </cell>
          <cell r="D93">
            <v>0</v>
          </cell>
          <cell r="E93">
            <v>0</v>
          </cell>
          <cell r="F93">
            <v>0</v>
          </cell>
        </row>
        <row r="94">
          <cell r="A94">
            <v>30101</v>
          </cell>
          <cell r="B94" t="str">
            <v>TRANSPORTES-ENTULHOS EM CAMINHAO  INCL.CARGA MANUAL</v>
          </cell>
          <cell r="C94" t="str">
            <v>M3</v>
          </cell>
          <cell r="D94">
            <v>18</v>
          </cell>
          <cell r="E94">
            <v>3.43</v>
          </cell>
          <cell r="F94">
            <v>21.43</v>
          </cell>
        </row>
        <row r="95">
          <cell r="A95">
            <v>30104</v>
          </cell>
          <cell r="B95" t="str">
            <v>TRANSP. ENTULHO CACAMBA ESTACIONARIA S/CARGA</v>
          </cell>
          <cell r="C95" t="str">
            <v>M3</v>
          </cell>
          <cell r="D95">
            <v>19.17</v>
          </cell>
          <cell r="E95">
            <v>0</v>
          </cell>
          <cell r="F95">
            <v>19.17</v>
          </cell>
        </row>
        <row r="96">
          <cell r="A96">
            <v>30105</v>
          </cell>
          <cell r="B96" t="str">
            <v>TRANSP.DE ENTULHO EM CAÇAMBA ESTACIONARIA COM CARGA</v>
          </cell>
          <cell r="C96" t="str">
            <v>M3</v>
          </cell>
          <cell r="D96">
            <v>19.17</v>
          </cell>
          <cell r="E96">
            <v>3.09</v>
          </cell>
          <cell r="F96">
            <v>22.26</v>
          </cell>
        </row>
        <row r="97">
          <cell r="A97">
            <v>30106</v>
          </cell>
          <cell r="B97" t="str">
            <v>TRANSP.DE ENTULHO EM CAMINHAO SEM CARGA</v>
          </cell>
          <cell r="C97" t="str">
            <v>M3</v>
          </cell>
          <cell r="D97">
            <v>18</v>
          </cell>
          <cell r="E97">
            <v>0</v>
          </cell>
          <cell r="F97">
            <v>18</v>
          </cell>
        </row>
        <row r="98">
          <cell r="A98">
            <v>31602</v>
          </cell>
          <cell r="B98" t="str">
            <v>&gt;</v>
          </cell>
          <cell r="C98" t="str">
            <v>UD</v>
          </cell>
          <cell r="D98">
            <v>17.65</v>
          </cell>
          <cell r="E98">
            <v>0</v>
          </cell>
          <cell r="F98">
            <v>17.65</v>
          </cell>
        </row>
        <row r="99">
          <cell r="A99">
            <v>31603</v>
          </cell>
          <cell r="B99" t="str">
            <v>&gt;</v>
          </cell>
          <cell r="C99" t="str">
            <v>UD</v>
          </cell>
          <cell r="D99">
            <v>17.65</v>
          </cell>
          <cell r="E99">
            <v>0</v>
          </cell>
          <cell r="F99">
            <v>17.65</v>
          </cell>
        </row>
        <row r="100">
          <cell r="A100">
            <v>31604</v>
          </cell>
          <cell r="B100" t="str">
            <v>&gt;</v>
          </cell>
          <cell r="C100" t="str">
            <v>UD</v>
          </cell>
          <cell r="D100">
            <v>0</v>
          </cell>
          <cell r="E100">
            <v>39.64</v>
          </cell>
          <cell r="F100">
            <v>39.64</v>
          </cell>
        </row>
        <row r="101">
          <cell r="A101">
            <v>40000</v>
          </cell>
          <cell r="B101" t="str">
            <v>SERVICO EM TERRA</v>
          </cell>
          <cell r="C101" t="str">
            <v> </v>
          </cell>
          <cell r="D101">
            <v>0</v>
          </cell>
          <cell r="E101">
            <v>0</v>
          </cell>
          <cell r="F101">
            <v>0</v>
          </cell>
        </row>
        <row r="102">
          <cell r="A102">
            <v>40101</v>
          </cell>
          <cell r="B102" t="str">
            <v>ESCAVACAO MANUAL DE VALAS &lt; 1 MTS. (OBRAS CIVIS)</v>
          </cell>
          <cell r="C102" t="str">
            <v>M3</v>
          </cell>
          <cell r="D102">
            <v>0</v>
          </cell>
          <cell r="E102">
            <v>12.21</v>
          </cell>
          <cell r="F102">
            <v>12.21</v>
          </cell>
        </row>
        <row r="103">
          <cell r="A103">
            <v>40103</v>
          </cell>
          <cell r="B103" t="str">
            <v>ESCAVAÇAO MANUAL DE VALAS PROF.1 A 2 M</v>
          </cell>
          <cell r="C103" t="str">
            <v>M3</v>
          </cell>
          <cell r="D103">
            <v>0</v>
          </cell>
          <cell r="E103">
            <v>15.47</v>
          </cell>
          <cell r="F103">
            <v>15.47</v>
          </cell>
        </row>
        <row r="104">
          <cell r="A104">
            <v>40902</v>
          </cell>
          <cell r="B104" t="str">
            <v>REATERRO COM APILOAMENTO</v>
          </cell>
          <cell r="C104" t="str">
            <v>M3</v>
          </cell>
          <cell r="D104">
            <v>0</v>
          </cell>
          <cell r="E104">
            <v>8.09</v>
          </cell>
          <cell r="F104">
            <v>8.09</v>
          </cell>
        </row>
        <row r="105">
          <cell r="A105">
            <v>41001</v>
          </cell>
          <cell r="B105" t="str">
            <v>ESC.CAMPO ABERTO C/TRANP.MANUAL DE TERRA(OC)</v>
          </cell>
          <cell r="C105" t="str">
            <v>M3</v>
          </cell>
          <cell r="D105">
            <v>0</v>
          </cell>
          <cell r="E105">
            <v>13.95</v>
          </cell>
          <cell r="F105">
            <v>13.95</v>
          </cell>
        </row>
        <row r="106">
          <cell r="A106">
            <v>41002</v>
          </cell>
          <cell r="B106" t="str">
            <v>APILOAMENTO</v>
          </cell>
          <cell r="C106" t="str">
            <v>M2</v>
          </cell>
          <cell r="D106">
            <v>0</v>
          </cell>
          <cell r="E106">
            <v>1.9</v>
          </cell>
          <cell r="F106">
            <v>1.9</v>
          </cell>
        </row>
        <row r="107">
          <cell r="A107">
            <v>41003</v>
          </cell>
          <cell r="B107" t="str">
            <v>ATERRO INTERNO SEM APILOAM.C/TR.EM CARRINHO MÃO</v>
          </cell>
          <cell r="C107" t="str">
            <v>M3</v>
          </cell>
          <cell r="D107">
            <v>0</v>
          </cell>
          <cell r="E107">
            <v>9.52</v>
          </cell>
          <cell r="F107">
            <v>9.52</v>
          </cell>
        </row>
        <row r="108">
          <cell r="A108">
            <v>41004</v>
          </cell>
          <cell r="B108" t="str">
            <v>ESCAVACAO MECANICA</v>
          </cell>
          <cell r="C108" t="str">
            <v>M3</v>
          </cell>
          <cell r="D108">
            <v>2.09</v>
          </cell>
          <cell r="E108">
            <v>0</v>
          </cell>
          <cell r="F108">
            <v>2.09</v>
          </cell>
        </row>
        <row r="109">
          <cell r="A109">
            <v>41005</v>
          </cell>
          <cell r="B109" t="str">
            <v>CARGA MECANIZADA</v>
          </cell>
          <cell r="C109" t="str">
            <v>M3</v>
          </cell>
          <cell r="D109">
            <v>1.93</v>
          </cell>
          <cell r="E109">
            <v>0</v>
          </cell>
          <cell r="F109">
            <v>1.93</v>
          </cell>
        </row>
        <row r="110">
          <cell r="A110">
            <v>41006</v>
          </cell>
          <cell r="B110" t="str">
            <v>TRANSPORTE DE MATERIAL ESCAVADO M3.KM</v>
          </cell>
          <cell r="C110" t="str">
            <v>M3K</v>
          </cell>
          <cell r="D110">
            <v>1.03</v>
          </cell>
          <cell r="E110">
            <v>0</v>
          </cell>
          <cell r="F110">
            <v>1.03</v>
          </cell>
        </row>
        <row r="111">
          <cell r="A111">
            <v>41007</v>
          </cell>
          <cell r="B111" t="str">
            <v>ESPALHAMENTO MECANICO</v>
          </cell>
          <cell r="C111" t="str">
            <v>M2</v>
          </cell>
          <cell r="D111">
            <v>0.25</v>
          </cell>
          <cell r="E111">
            <v>0.02</v>
          </cell>
          <cell r="F111">
            <v>0.27</v>
          </cell>
        </row>
        <row r="112">
          <cell r="A112">
            <v>41008</v>
          </cell>
          <cell r="B112" t="str">
            <v>COMPACT.MECANICA CONTR.LAB.(95% PN)</v>
          </cell>
          <cell r="C112" t="str">
            <v>M3</v>
          </cell>
          <cell r="D112">
            <v>2.66</v>
          </cell>
          <cell r="E112">
            <v>0</v>
          </cell>
          <cell r="F112">
            <v>2.66</v>
          </cell>
        </row>
        <row r="113">
          <cell r="A113">
            <v>41009</v>
          </cell>
          <cell r="B113" t="str">
            <v>COMPACT.MECANIC.S/CONTR.LABORAT.</v>
          </cell>
          <cell r="C113" t="str">
            <v>M3</v>
          </cell>
          <cell r="D113">
            <v>1.5</v>
          </cell>
          <cell r="E113">
            <v>0</v>
          </cell>
          <cell r="F113">
            <v>1.5</v>
          </cell>
        </row>
        <row r="114">
          <cell r="A114">
            <v>41010</v>
          </cell>
          <cell r="B114" t="str">
            <v>TRANSPORTE C/LAMINA ATE 100 M - (OBRAS CIVIS)</v>
          </cell>
          <cell r="C114" t="str">
            <v>M3</v>
          </cell>
          <cell r="D114">
            <v>1.93</v>
          </cell>
          <cell r="E114">
            <v>0</v>
          </cell>
          <cell r="F114">
            <v>1.93</v>
          </cell>
        </row>
        <row r="115">
          <cell r="A115">
            <v>41140</v>
          </cell>
          <cell r="B115" t="str">
            <v>REGULARIZAÇÃO DO TERRENO</v>
          </cell>
          <cell r="C115" t="str">
            <v>M2</v>
          </cell>
          <cell r="D115">
            <v>0</v>
          </cell>
          <cell r="E115">
            <v>1.1</v>
          </cell>
          <cell r="F115">
            <v>1.1</v>
          </cell>
        </row>
        <row r="116">
          <cell r="A116">
            <v>41145</v>
          </cell>
          <cell r="B116" t="str">
            <v>AQUISIÇÃO DE TERRA C/TRANSPORTE INCLUSO</v>
          </cell>
          <cell r="C116" t="str">
            <v>M3</v>
          </cell>
          <cell r="D116">
            <v>8.13</v>
          </cell>
          <cell r="E116">
            <v>0</v>
          </cell>
          <cell r="F116">
            <v>8.13</v>
          </cell>
        </row>
        <row r="117">
          <cell r="A117">
            <v>41160</v>
          </cell>
          <cell r="B117" t="str">
            <v>SOLO CIM.1:12 COM  AQUISIÇÃO DE TERRA</v>
          </cell>
          <cell r="C117" t="str">
            <v>M3</v>
          </cell>
          <cell r="D117">
            <v>60.52</v>
          </cell>
          <cell r="E117">
            <v>23.01</v>
          </cell>
          <cell r="F117">
            <v>83.53</v>
          </cell>
        </row>
        <row r="118">
          <cell r="A118">
            <v>41403</v>
          </cell>
          <cell r="B118" t="str">
            <v>DRENAGEM COM TUBOS 200 MM EXCLUINDO ESCAVAÇÃO</v>
          </cell>
          <cell r="C118" t="str">
            <v>ML</v>
          </cell>
          <cell r="D118">
            <v>8.9</v>
          </cell>
          <cell r="E118">
            <v>7.72</v>
          </cell>
          <cell r="F118">
            <v>16.62</v>
          </cell>
        </row>
        <row r="119">
          <cell r="A119">
            <v>41404</v>
          </cell>
          <cell r="B119" t="str">
            <v>TUBULACAO CONCR.SIMPLES 40 CM EXCLUINDO ESCAV.</v>
          </cell>
          <cell r="C119" t="str">
            <v>ML</v>
          </cell>
          <cell r="D119">
            <v>30.03</v>
          </cell>
          <cell r="E119">
            <v>9.92</v>
          </cell>
          <cell r="F119">
            <v>39.95</v>
          </cell>
        </row>
        <row r="120">
          <cell r="A120">
            <v>41405</v>
          </cell>
          <cell r="B120" t="str">
            <v>TUBULACAO CONC.ARMADO 60 CM. EXCLUINDO ESCAV.</v>
          </cell>
          <cell r="C120" t="str">
            <v>ML</v>
          </cell>
          <cell r="D120">
            <v>53.94</v>
          </cell>
          <cell r="E120">
            <v>16.77</v>
          </cell>
          <cell r="F120">
            <v>70.71</v>
          </cell>
        </row>
        <row r="121">
          <cell r="A121">
            <v>41406</v>
          </cell>
          <cell r="B121" t="str">
            <v>TUBULACAO CONCR.ARMADO 80 CM.EXCL.ESCAVACAO</v>
          </cell>
          <cell r="C121" t="str">
            <v>ML</v>
          </cell>
          <cell r="D121">
            <v>99.71</v>
          </cell>
          <cell r="E121">
            <v>24.21</v>
          </cell>
          <cell r="F121">
            <v>123.92</v>
          </cell>
        </row>
        <row r="122">
          <cell r="A122">
            <v>41407</v>
          </cell>
          <cell r="B122" t="str">
            <v>TUBULACAO CONC.ARMADO 100 CM EXCL.ESCAVACÃO</v>
          </cell>
          <cell r="C122" t="str">
            <v>ML</v>
          </cell>
          <cell r="D122">
            <v>148.19</v>
          </cell>
          <cell r="E122">
            <v>40.79</v>
          </cell>
          <cell r="F122">
            <v>188.98</v>
          </cell>
        </row>
        <row r="123">
          <cell r="A123">
            <v>41602</v>
          </cell>
          <cell r="B123" t="str">
            <v>&gt;</v>
          </cell>
          <cell r="C123" t="str">
            <v>UD</v>
          </cell>
          <cell r="D123">
            <v>17.65</v>
          </cell>
          <cell r="E123">
            <v>0</v>
          </cell>
          <cell r="F123">
            <v>17.65</v>
          </cell>
        </row>
        <row r="124">
          <cell r="A124">
            <v>41603</v>
          </cell>
          <cell r="B124" t="str">
            <v>&gt;</v>
          </cell>
          <cell r="C124" t="str">
            <v>UD</v>
          </cell>
          <cell r="D124">
            <v>17.65</v>
          </cell>
          <cell r="E124">
            <v>0</v>
          </cell>
          <cell r="F124">
            <v>17.65</v>
          </cell>
        </row>
        <row r="125">
          <cell r="A125">
            <v>41604</v>
          </cell>
          <cell r="B125" t="str">
            <v>&gt;</v>
          </cell>
          <cell r="C125" t="str">
            <v>UD</v>
          </cell>
          <cell r="D125">
            <v>0</v>
          </cell>
          <cell r="E125">
            <v>39.64</v>
          </cell>
          <cell r="F125">
            <v>39.64</v>
          </cell>
        </row>
        <row r="126">
          <cell r="A126">
            <v>50000</v>
          </cell>
          <cell r="B126" t="str">
            <v>FUNDACOES E SONDAGENS</v>
          </cell>
          <cell r="C126" t="str">
            <v> </v>
          </cell>
          <cell r="D126">
            <v>0</v>
          </cell>
          <cell r="E126">
            <v>0</v>
          </cell>
          <cell r="F126">
            <v>0</v>
          </cell>
        </row>
        <row r="127">
          <cell r="A127">
            <v>50101</v>
          </cell>
          <cell r="B127" t="str">
            <v>SONDAGENS P/INTERIOR - (OBRAS CIVIS)</v>
          </cell>
          <cell r="C127" t="str">
            <v>ML</v>
          </cell>
          <cell r="D127">
            <v>30.34</v>
          </cell>
          <cell r="E127">
            <v>11.34</v>
          </cell>
          <cell r="F127">
            <v>41.68</v>
          </cell>
        </row>
        <row r="128">
          <cell r="A128">
            <v>50102</v>
          </cell>
          <cell r="B128" t="str">
            <v>TRANSPORTE EQUIPAMENTOS P/SONDAGEM</v>
          </cell>
          <cell r="C128" t="str">
            <v>KM</v>
          </cell>
          <cell r="D128">
            <v>2.3</v>
          </cell>
          <cell r="E128">
            <v>0</v>
          </cell>
          <cell r="F128">
            <v>2.3</v>
          </cell>
        </row>
        <row r="129">
          <cell r="A129">
            <v>50103</v>
          </cell>
          <cell r="B129" t="str">
            <v>SONDAGENS P/GOIANIA - (OBRAS CIVIS)</v>
          </cell>
          <cell r="C129" t="str">
            <v>ML</v>
          </cell>
          <cell r="D129">
            <v>23.66</v>
          </cell>
          <cell r="E129">
            <v>11.34</v>
          </cell>
          <cell r="F129">
            <v>35</v>
          </cell>
        </row>
        <row r="130">
          <cell r="A130">
            <v>50201</v>
          </cell>
          <cell r="B130" t="str">
            <v>EMBASAMENTO C/TIJOLO COMUM</v>
          </cell>
          <cell r="C130" t="str">
            <v>M3</v>
          </cell>
          <cell r="D130">
            <v>143.54</v>
          </cell>
          <cell r="E130">
            <v>92.67</v>
          </cell>
          <cell r="F130">
            <v>236.21</v>
          </cell>
        </row>
        <row r="131">
          <cell r="A131">
            <v>50204</v>
          </cell>
          <cell r="B131" t="str">
            <v>EMBASAMENTO-PEDRA MARROADA</v>
          </cell>
          <cell r="C131" t="str">
            <v>M3</v>
          </cell>
          <cell r="D131">
            <v>94.04</v>
          </cell>
          <cell r="E131">
            <v>82.98</v>
          </cell>
          <cell r="F131">
            <v>177.02</v>
          </cell>
        </row>
        <row r="132">
          <cell r="A132">
            <v>50250</v>
          </cell>
          <cell r="B132" t="str">
            <v>TRAÇO DE CONCRETO</v>
          </cell>
          <cell r="C132" t="str">
            <v>UN</v>
          </cell>
          <cell r="D132">
            <v>400</v>
          </cell>
          <cell r="E132">
            <v>0</v>
          </cell>
          <cell r="F132">
            <v>400</v>
          </cell>
        </row>
        <row r="133">
          <cell r="A133">
            <v>50251</v>
          </cell>
          <cell r="B133" t="str">
            <v>CORPO DE PROVA</v>
          </cell>
          <cell r="C133" t="str">
            <v>UN</v>
          </cell>
          <cell r="D133">
            <v>8</v>
          </cell>
          <cell r="E133">
            <v>0</v>
          </cell>
          <cell r="F133">
            <v>8</v>
          </cell>
        </row>
        <row r="134">
          <cell r="A134">
            <v>50301</v>
          </cell>
          <cell r="B134" t="str">
            <v>ESTACA A TRADO DIAM.25 CM S/FERRO</v>
          </cell>
          <cell r="C134" t="str">
            <v>M</v>
          </cell>
          <cell r="D134">
            <v>8.63</v>
          </cell>
          <cell r="E134">
            <v>9.03</v>
          </cell>
          <cell r="F134">
            <v>17.66</v>
          </cell>
        </row>
        <row r="135">
          <cell r="A135">
            <v>50302</v>
          </cell>
          <cell r="B135" t="str">
            <v>ESTACA A TRADO DIAM.30 CM S/FERRO</v>
          </cell>
          <cell r="C135" t="str">
            <v>M</v>
          </cell>
          <cell r="D135">
            <v>12.44</v>
          </cell>
          <cell r="E135">
            <v>13.01</v>
          </cell>
          <cell r="F135">
            <v>25.45</v>
          </cell>
        </row>
        <row r="136">
          <cell r="A136">
            <v>50401</v>
          </cell>
          <cell r="B136" t="str">
            <v>ESTACA A TRADO DIAMETRO 25 CM.</v>
          </cell>
          <cell r="C136" t="str">
            <v>ML</v>
          </cell>
          <cell r="D136">
            <v>12.41</v>
          </cell>
          <cell r="E136">
            <v>9.57</v>
          </cell>
          <cell r="F136">
            <v>21.98</v>
          </cell>
        </row>
        <row r="137">
          <cell r="A137">
            <v>50402</v>
          </cell>
          <cell r="B137" t="str">
            <v>ESTACA A TRADO DIAMETRO 30 CM.</v>
          </cell>
          <cell r="C137" t="str">
            <v>ML</v>
          </cell>
          <cell r="D137">
            <v>17.47</v>
          </cell>
          <cell r="E137">
            <v>13.71</v>
          </cell>
          <cell r="F137">
            <v>31.18</v>
          </cell>
        </row>
        <row r="138">
          <cell r="A138">
            <v>50620</v>
          </cell>
          <cell r="B138" t="str">
            <v>PEDRA MARROADA COM LANCAMENTO</v>
          </cell>
          <cell r="C138" t="str">
            <v>M3</v>
          </cell>
          <cell r="D138">
            <v>40</v>
          </cell>
          <cell r="E138">
            <v>14.52</v>
          </cell>
          <cell r="F138">
            <v>54.52</v>
          </cell>
        </row>
        <row r="139">
          <cell r="A139">
            <v>50901</v>
          </cell>
          <cell r="B139" t="str">
            <v>ESCAVACAO MANUAL DE VALAS (SAPATAS/BLOCOS)</v>
          </cell>
          <cell r="C139" t="str">
            <v>M3</v>
          </cell>
          <cell r="D139">
            <v>0</v>
          </cell>
          <cell r="E139">
            <v>15.47</v>
          </cell>
          <cell r="F139">
            <v>15.47</v>
          </cell>
        </row>
        <row r="140">
          <cell r="A140">
            <v>50902</v>
          </cell>
          <cell r="B140" t="str">
            <v>APILOAMENTO (BLOCOS/SAPATAS)</v>
          </cell>
          <cell r="C140" t="str">
            <v>M2</v>
          </cell>
          <cell r="D140">
            <v>0</v>
          </cell>
          <cell r="E140">
            <v>1.9</v>
          </cell>
          <cell r="F140">
            <v>1.9</v>
          </cell>
        </row>
        <row r="141">
          <cell r="A141">
            <v>50903</v>
          </cell>
          <cell r="B141" t="str">
            <v>REATERRO C/APILOAMENTO (BLOCOS/SAPATAS)</v>
          </cell>
          <cell r="C141" t="str">
            <v>M3</v>
          </cell>
          <cell r="D141">
            <v>0</v>
          </cell>
          <cell r="E141">
            <v>8.09</v>
          </cell>
          <cell r="F141">
            <v>8.09</v>
          </cell>
        </row>
        <row r="142">
          <cell r="A142">
            <v>51001</v>
          </cell>
          <cell r="B142" t="str">
            <v>ESCAVACAO TUBULOES A CEU ABERTO - (OBRAS CIVIS)</v>
          </cell>
          <cell r="C142" t="str">
            <v>M3</v>
          </cell>
          <cell r="D142">
            <v>0</v>
          </cell>
          <cell r="E142">
            <v>81.86</v>
          </cell>
          <cell r="F142">
            <v>81.86</v>
          </cell>
        </row>
        <row r="143">
          <cell r="A143">
            <v>51002</v>
          </cell>
          <cell r="B143" t="str">
            <v>ALARGAMENTO DE BASE PARA TUBULOES - (OBRAS CIVIS)</v>
          </cell>
          <cell r="C143" t="str">
            <v>M3</v>
          </cell>
          <cell r="D143">
            <v>0</v>
          </cell>
          <cell r="E143">
            <v>74.43</v>
          </cell>
          <cell r="F143">
            <v>74.43</v>
          </cell>
        </row>
        <row r="144">
          <cell r="A144">
            <v>51003</v>
          </cell>
          <cell r="B144" t="str">
            <v>CONCRETAGEM A CEU ABERTO TUBULAO C/FERRO - (O.C)</v>
          </cell>
          <cell r="C144" t="str">
            <v>M3</v>
          </cell>
          <cell r="D144">
            <v>267.36</v>
          </cell>
          <cell r="E144">
            <v>86.96</v>
          </cell>
          <cell r="F144">
            <v>354.32</v>
          </cell>
        </row>
        <row r="145">
          <cell r="A145">
            <v>51004</v>
          </cell>
          <cell r="B145" t="str">
            <v>&gt;</v>
          </cell>
          <cell r="C145" t="str">
            <v>UD</v>
          </cell>
          <cell r="D145">
            <v>17.65</v>
          </cell>
          <cell r="E145">
            <v>0</v>
          </cell>
          <cell r="F145">
            <v>17.65</v>
          </cell>
        </row>
        <row r="146">
          <cell r="A146">
            <v>51005</v>
          </cell>
          <cell r="B146" t="str">
            <v>&gt;</v>
          </cell>
          <cell r="C146" t="str">
            <v>UD</v>
          </cell>
          <cell r="D146">
            <v>17.65</v>
          </cell>
          <cell r="E146">
            <v>0</v>
          </cell>
          <cell r="F146">
            <v>17.65</v>
          </cell>
        </row>
        <row r="147">
          <cell r="A147">
            <v>51006</v>
          </cell>
          <cell r="B147" t="str">
            <v>&gt;</v>
          </cell>
          <cell r="C147" t="str">
            <v>UD</v>
          </cell>
          <cell r="D147">
            <v>0</v>
          </cell>
          <cell r="E147">
            <v>39.64</v>
          </cell>
          <cell r="F147">
            <v>39.64</v>
          </cell>
        </row>
        <row r="148">
          <cell r="A148">
            <v>51007</v>
          </cell>
          <cell r="B148" t="str">
            <v>CONCRETAGEM A CEU ABERTO DE TUBULAO S/FERRO (O.C.)</v>
          </cell>
          <cell r="C148" t="str">
            <v>M3</v>
          </cell>
          <cell r="D148">
            <v>151.99</v>
          </cell>
          <cell r="E148">
            <v>56.22</v>
          </cell>
          <cell r="F148">
            <v>208.21</v>
          </cell>
        </row>
        <row r="149">
          <cell r="A149">
            <v>51008</v>
          </cell>
          <cell r="B149" t="str">
            <v>CHAPISCO EM TALUDE DE TERRA</v>
          </cell>
          <cell r="C149" t="str">
            <v>M2</v>
          </cell>
          <cell r="D149">
            <v>1.02</v>
          </cell>
          <cell r="E149">
            <v>1.84</v>
          </cell>
          <cell r="F149">
            <v>2.86</v>
          </cell>
        </row>
        <row r="150">
          <cell r="A150">
            <v>51009</v>
          </cell>
          <cell r="B150" t="str">
            <v>FORMA TABUA PINHO P/FUNDACOES U=3V - (OBRAS CIVIS)</v>
          </cell>
          <cell r="C150" t="str">
            <v>M2</v>
          </cell>
          <cell r="D150">
            <v>10.96</v>
          </cell>
          <cell r="E150">
            <v>14.89</v>
          </cell>
          <cell r="F150">
            <v>25.85</v>
          </cell>
        </row>
        <row r="151">
          <cell r="A151">
            <v>51010</v>
          </cell>
          <cell r="B151" t="str">
            <v>ACO CA-50 DE 1/4" a 3/8" - (OBRAS CIVIS)</v>
          </cell>
          <cell r="C151" t="str">
            <v>KG</v>
          </cell>
          <cell r="D151">
            <v>4.22</v>
          </cell>
          <cell r="E151">
            <v>0.92</v>
          </cell>
          <cell r="F151">
            <v>5.14</v>
          </cell>
        </row>
        <row r="152">
          <cell r="A152">
            <v>51011</v>
          </cell>
          <cell r="B152" t="str">
            <v>ACO CA-50 DE 1/2" a 1"  - (OBRAS CIVIS)</v>
          </cell>
          <cell r="C152" t="str">
            <v>KG</v>
          </cell>
          <cell r="D152">
            <v>3.63</v>
          </cell>
          <cell r="E152">
            <v>1.15</v>
          </cell>
          <cell r="F152">
            <v>4.78</v>
          </cell>
        </row>
        <row r="153">
          <cell r="A153">
            <v>51012</v>
          </cell>
          <cell r="B153" t="str">
            <v>ACO CA-60  - (OBRAS CIVIS)</v>
          </cell>
          <cell r="C153" t="str">
            <v>KG</v>
          </cell>
          <cell r="D153">
            <v>3.73</v>
          </cell>
          <cell r="E153">
            <v>0.8</v>
          </cell>
          <cell r="F153">
            <v>4.53</v>
          </cell>
        </row>
        <row r="154">
          <cell r="A154">
            <v>51013</v>
          </cell>
          <cell r="B154" t="str">
            <v>PREPARO CONCRETO FCK-13,5 C/BETONEIRA - (O.CIVIS)</v>
          </cell>
          <cell r="C154" t="str">
            <v>M3</v>
          </cell>
          <cell r="D154">
            <v>175.93</v>
          </cell>
          <cell r="E154">
            <v>25.86</v>
          </cell>
          <cell r="F154">
            <v>201.79</v>
          </cell>
        </row>
        <row r="155">
          <cell r="A155">
            <v>51014</v>
          </cell>
          <cell r="B155" t="str">
            <v>PREPARO CONCRETO FCK-13,5 S/BETONEIRA - (O. CIVIS)</v>
          </cell>
          <cell r="C155" t="str">
            <v>M3</v>
          </cell>
          <cell r="D155">
            <v>177.15</v>
          </cell>
          <cell r="E155">
            <v>47.6</v>
          </cell>
          <cell r="F155">
            <v>224.75</v>
          </cell>
        </row>
        <row r="156">
          <cell r="A156">
            <v>51015</v>
          </cell>
          <cell r="B156" t="str">
            <v>PREPARO CONCRETO FCK-15 C/BETONEIRA - (O.CIVIS)</v>
          </cell>
          <cell r="C156" t="str">
            <v>M3</v>
          </cell>
          <cell r="D156">
            <v>179.54</v>
          </cell>
          <cell r="E156">
            <v>25.86</v>
          </cell>
          <cell r="F156">
            <v>205.4</v>
          </cell>
        </row>
        <row r="157">
          <cell r="A157">
            <v>51016</v>
          </cell>
          <cell r="B157" t="str">
            <v>PREPARO CONCRETO FCK-15 S/BETONEIRA - (O.CIVIS)</v>
          </cell>
          <cell r="C157" t="str">
            <v>M3</v>
          </cell>
          <cell r="D157">
            <v>181.08</v>
          </cell>
          <cell r="E157">
            <v>47.6</v>
          </cell>
          <cell r="F157">
            <v>228.68</v>
          </cell>
        </row>
        <row r="158">
          <cell r="A158">
            <v>51017</v>
          </cell>
          <cell r="B158" t="str">
            <v>PREPARO DE CONCRETO FCK-20 C/BETONEIRA - (O.C.)</v>
          </cell>
          <cell r="C158" t="str">
            <v>M3</v>
          </cell>
          <cell r="D158">
            <v>188.53</v>
          </cell>
          <cell r="E158">
            <v>25.86</v>
          </cell>
          <cell r="F158">
            <v>214.39</v>
          </cell>
        </row>
        <row r="159">
          <cell r="A159">
            <v>51018</v>
          </cell>
          <cell r="B159" t="str">
            <v>PREPARO CONCRETO FCK-18 C/BETONEIRA - (OB.CIVIS)</v>
          </cell>
          <cell r="C159" t="str">
            <v>M3</v>
          </cell>
          <cell r="D159">
            <v>183.73</v>
          </cell>
          <cell r="E159">
            <v>25.86</v>
          </cell>
          <cell r="F159">
            <v>209.59</v>
          </cell>
        </row>
        <row r="160">
          <cell r="A160">
            <v>51020</v>
          </cell>
          <cell r="B160" t="str">
            <v>CONCRETO USINADO BOMBEAVEL FCK-15  - (OBRAS CIVIS</v>
          </cell>
          <cell r="C160" t="str">
            <v>M3</v>
          </cell>
          <cell r="D160">
            <v>209.1</v>
          </cell>
          <cell r="E160">
            <v>0</v>
          </cell>
          <cell r="F160">
            <v>209.1</v>
          </cell>
        </row>
        <row r="161">
          <cell r="A161">
            <v>51021</v>
          </cell>
          <cell r="B161" t="str">
            <v>CONCRETO USINADO BOMBEAVEL FCK-18 - (OBRAS CIVIS)</v>
          </cell>
          <cell r="C161" t="str">
            <v>M3</v>
          </cell>
          <cell r="D161">
            <v>215.22</v>
          </cell>
          <cell r="E161">
            <v>0</v>
          </cell>
          <cell r="F161">
            <v>215.22</v>
          </cell>
        </row>
        <row r="162">
          <cell r="A162">
            <v>51022</v>
          </cell>
          <cell r="B162" t="str">
            <v>CONCRETO USINADO CONVENCIONAL FCK-13,5 - (OB.CIVIS)</v>
          </cell>
          <cell r="C162" t="str">
            <v>M3</v>
          </cell>
          <cell r="D162">
            <v>206.04</v>
          </cell>
          <cell r="E162">
            <v>0</v>
          </cell>
          <cell r="F162">
            <v>206.04</v>
          </cell>
        </row>
        <row r="163">
          <cell r="A163">
            <v>51023</v>
          </cell>
          <cell r="B163" t="str">
            <v>CONCRETO USINADO CONVENCIONAL FCK-15 - (OB.CIVIS)</v>
          </cell>
          <cell r="C163" t="str">
            <v>M3</v>
          </cell>
          <cell r="D163">
            <v>209.1</v>
          </cell>
          <cell r="E163">
            <v>0</v>
          </cell>
          <cell r="F163">
            <v>209.1</v>
          </cell>
        </row>
        <row r="164">
          <cell r="A164">
            <v>51024</v>
          </cell>
          <cell r="B164" t="str">
            <v>CONCRETO USINADO CONVENCIONAL FCK-18 - (OB.CIVIS)</v>
          </cell>
          <cell r="C164" t="str">
            <v>M3</v>
          </cell>
          <cell r="D164">
            <v>215.22</v>
          </cell>
          <cell r="E164">
            <v>0</v>
          </cell>
          <cell r="F164">
            <v>215.22</v>
          </cell>
        </row>
        <row r="165">
          <cell r="A165">
            <v>51025</v>
          </cell>
          <cell r="B165" t="str">
            <v>PREPARO CONCRETO P/LASTRO SEM BETONEIRA - (O.C.)</v>
          </cell>
          <cell r="C165" t="str">
            <v>M3</v>
          </cell>
          <cell r="D165">
            <v>151.78</v>
          </cell>
          <cell r="E165">
            <v>47.6</v>
          </cell>
          <cell r="F165">
            <v>199.38</v>
          </cell>
        </row>
        <row r="166">
          <cell r="A166">
            <v>51026</v>
          </cell>
          <cell r="B166" t="str">
            <v>LANCAMENTO/APLICACAO CONC.EM FUNDAÇÃO- (O.C.)</v>
          </cell>
          <cell r="C166" t="str">
            <v>M3</v>
          </cell>
          <cell r="D166">
            <v>0</v>
          </cell>
          <cell r="E166">
            <v>57.22</v>
          </cell>
          <cell r="F166">
            <v>57.22</v>
          </cell>
        </row>
        <row r="167">
          <cell r="A167">
            <v>51027</v>
          </cell>
          <cell r="B167" t="str">
            <v>LASTRO DE BRITA (OBRAS CIVIS)</v>
          </cell>
          <cell r="C167" t="str">
            <v>M3</v>
          </cell>
          <cell r="D167">
            <v>50.11</v>
          </cell>
          <cell r="E167">
            <v>9.52</v>
          </cell>
          <cell r="F167">
            <v>59.63</v>
          </cell>
        </row>
        <row r="168">
          <cell r="A168">
            <v>51028</v>
          </cell>
          <cell r="B168" t="str">
            <v>PREPARO DE CONCRETO FCK=7 MPA C/BETONEIRA - (O.C.)</v>
          </cell>
          <cell r="C168" t="str">
            <v>M3</v>
          </cell>
          <cell r="D168">
            <v>144.35</v>
          </cell>
          <cell r="E168">
            <v>25.86</v>
          </cell>
          <cell r="F168">
            <v>170.21</v>
          </cell>
        </row>
        <row r="169">
          <cell r="A169">
            <v>51029</v>
          </cell>
          <cell r="B169" t="str">
            <v>PREPARO CONCRETO 30 MPA "A" C/BETONEIRA</v>
          </cell>
          <cell r="C169" t="str">
            <v>M3</v>
          </cell>
          <cell r="D169">
            <v>215.62</v>
          </cell>
          <cell r="E169">
            <v>25.86</v>
          </cell>
          <cell r="F169">
            <v>241.48</v>
          </cell>
        </row>
        <row r="170">
          <cell r="A170">
            <v>51030</v>
          </cell>
          <cell r="B170" t="str">
            <v>PREPARO CONCRETO 25 MPA "A" C/BETONEIRA</v>
          </cell>
          <cell r="C170" t="str">
            <v>M3</v>
          </cell>
          <cell r="D170">
            <v>196.66</v>
          </cell>
          <cell r="E170">
            <v>25.86</v>
          </cell>
          <cell r="F170">
            <v>222.52</v>
          </cell>
        </row>
        <row r="171">
          <cell r="A171">
            <v>51031</v>
          </cell>
          <cell r="B171" t="str">
            <v>CONCRETO USIN.CONVENCIONAL FCK=20  MPA (O.C .)</v>
          </cell>
          <cell r="C171" t="str">
            <v>M3</v>
          </cell>
          <cell r="D171">
            <v>219.3</v>
          </cell>
          <cell r="E171">
            <v>0</v>
          </cell>
          <cell r="F171">
            <v>219.3</v>
          </cell>
        </row>
        <row r="172">
          <cell r="A172">
            <v>51032</v>
          </cell>
          <cell r="B172" t="str">
            <v>CONCR.USINADO CONVENCIONAL FCK=25 MPA (OB. C .)</v>
          </cell>
          <cell r="C172" t="str">
            <v>M3</v>
          </cell>
          <cell r="D172">
            <v>230.52</v>
          </cell>
          <cell r="E172">
            <v>0</v>
          </cell>
          <cell r="F172">
            <v>230.52</v>
          </cell>
        </row>
        <row r="173">
          <cell r="A173">
            <v>51033</v>
          </cell>
          <cell r="B173" t="str">
            <v>CONCR.USINADO CONVENCIONAL FCK=30 MPA (OB.C.)</v>
          </cell>
          <cell r="C173" t="str">
            <v>M3</v>
          </cell>
          <cell r="D173">
            <v>244.8</v>
          </cell>
          <cell r="E173">
            <v>0</v>
          </cell>
          <cell r="F173">
            <v>244.8</v>
          </cell>
        </row>
        <row r="174">
          <cell r="A174">
            <v>51034</v>
          </cell>
          <cell r="B174" t="str">
            <v>CONCR.USINADO BOMBEAVEL FCK=13,5 MPA (OB.C.)</v>
          </cell>
          <cell r="C174" t="str">
            <v>M3</v>
          </cell>
          <cell r="D174">
            <v>206.04</v>
          </cell>
          <cell r="E174">
            <v>0</v>
          </cell>
          <cell r="F174">
            <v>206.04</v>
          </cell>
        </row>
        <row r="175">
          <cell r="A175">
            <v>51035</v>
          </cell>
          <cell r="B175" t="str">
            <v>CONCR.USINADO BOMBEAVEL FCK=20 MPA (OB.CIVIS)</v>
          </cell>
          <cell r="C175" t="str">
            <v>M3</v>
          </cell>
          <cell r="D175">
            <v>219.3</v>
          </cell>
          <cell r="E175">
            <v>0</v>
          </cell>
          <cell r="F175">
            <v>219.3</v>
          </cell>
        </row>
        <row r="176">
          <cell r="A176">
            <v>51036</v>
          </cell>
          <cell r="B176" t="str">
            <v>CONCR.USINADO BOMBEAVEL FCK=25 MPA (OB.CIVIS)</v>
          </cell>
          <cell r="C176" t="str">
            <v>M3</v>
          </cell>
          <cell r="D176">
            <v>230.52</v>
          </cell>
          <cell r="E176">
            <v>0</v>
          </cell>
          <cell r="F176">
            <v>230.52</v>
          </cell>
        </row>
        <row r="177">
          <cell r="A177">
            <v>51037</v>
          </cell>
          <cell r="B177" t="str">
            <v>CONCR.USINADO BOMBEAVEL FCK=30 MPA (OB.CIVIS)</v>
          </cell>
          <cell r="C177" t="str">
            <v>M3</v>
          </cell>
          <cell r="D177">
            <v>244.8</v>
          </cell>
          <cell r="E177">
            <v>0</v>
          </cell>
          <cell r="F177">
            <v>244.8</v>
          </cell>
        </row>
        <row r="178">
          <cell r="A178">
            <v>51045</v>
          </cell>
          <cell r="B178" t="str">
            <v>BOMBEAMENTO CONCRETO MÍNIMO -10 M3 (OBRAS CIVIS)</v>
          </cell>
          <cell r="C178" t="str">
            <v>M3</v>
          </cell>
          <cell r="D178">
            <v>15</v>
          </cell>
          <cell r="E178">
            <v>0</v>
          </cell>
          <cell r="F178">
            <v>15</v>
          </cell>
        </row>
        <row r="179">
          <cell r="A179">
            <v>51060</v>
          </cell>
          <cell r="B179" t="str">
            <v>LANÇAM./APLIC.CONCR.USIN.BOMBEADO EM FUNDAÇÃO</v>
          </cell>
          <cell r="C179" t="str">
            <v>M3</v>
          </cell>
          <cell r="D179">
            <v>0</v>
          </cell>
          <cell r="E179">
            <v>28.61</v>
          </cell>
          <cell r="F179">
            <v>28.61</v>
          </cell>
        </row>
        <row r="180">
          <cell r="A180">
            <v>52001</v>
          </cell>
          <cell r="B180" t="str">
            <v>ACO CA-25 - 5,0 MM (3/16") - (OBRAS CIVIS)</v>
          </cell>
          <cell r="C180" t="str">
            <v>KG</v>
          </cell>
          <cell r="D180">
            <v>3.86</v>
          </cell>
          <cell r="E180">
            <v>0.8</v>
          </cell>
          <cell r="F180">
            <v>4.66</v>
          </cell>
        </row>
        <row r="181">
          <cell r="A181">
            <v>52002</v>
          </cell>
          <cell r="B181" t="str">
            <v>ACO CA-25 - 6,3 MM (1/4") - (OBRAS CIVIS)</v>
          </cell>
          <cell r="C181" t="str">
            <v>KG</v>
          </cell>
          <cell r="D181">
            <v>4.31</v>
          </cell>
          <cell r="E181">
            <v>0.8</v>
          </cell>
          <cell r="F181">
            <v>5.11</v>
          </cell>
        </row>
        <row r="182">
          <cell r="A182">
            <v>52003</v>
          </cell>
          <cell r="B182" t="str">
            <v>ACO CA-50A - 6,3 MM (1/4") - (OBRAS CIVIS)</v>
          </cell>
          <cell r="C182" t="str">
            <v>KG</v>
          </cell>
          <cell r="D182">
            <v>4.45</v>
          </cell>
          <cell r="E182">
            <v>0.92</v>
          </cell>
          <cell r="F182">
            <v>5.37</v>
          </cell>
        </row>
        <row r="183">
          <cell r="A183">
            <v>52004</v>
          </cell>
          <cell r="B183" t="str">
            <v>ACO CA 50-A - 8,0 MM (5/16") - (OBRAS CIVIS)</v>
          </cell>
          <cell r="C183" t="str">
            <v>KG</v>
          </cell>
          <cell r="D183">
            <v>4.16</v>
          </cell>
          <cell r="E183">
            <v>0.92</v>
          </cell>
          <cell r="F183">
            <v>5.08</v>
          </cell>
        </row>
        <row r="184">
          <cell r="A184">
            <v>52005</v>
          </cell>
          <cell r="B184" t="str">
            <v>ACO CA-50A - 10,0 MM (3/8") - (OBRAS CIVIS)</v>
          </cell>
          <cell r="C184" t="str">
            <v>KG</v>
          </cell>
          <cell r="D184">
            <v>4.07</v>
          </cell>
          <cell r="E184">
            <v>0.92</v>
          </cell>
          <cell r="F184">
            <v>4.99</v>
          </cell>
        </row>
        <row r="185">
          <cell r="A185">
            <v>52006</v>
          </cell>
          <cell r="B185" t="str">
            <v>ACO CA 50-A - 12,5 MM (1/2") - (OBRAS CIVIS)</v>
          </cell>
          <cell r="C185" t="str">
            <v>KG</v>
          </cell>
          <cell r="D185">
            <v>3.57</v>
          </cell>
          <cell r="E185">
            <v>1.15</v>
          </cell>
          <cell r="F185">
            <v>4.72</v>
          </cell>
        </row>
        <row r="186">
          <cell r="A186">
            <v>52007</v>
          </cell>
          <cell r="B186" t="str">
            <v>ACO CA - 50 - 16,0 MM (5/8") - (OBRAS CIVIS)</v>
          </cell>
          <cell r="C186" t="str">
            <v>KG</v>
          </cell>
          <cell r="D186">
            <v>3.61</v>
          </cell>
          <cell r="E186">
            <v>1.15</v>
          </cell>
          <cell r="F186">
            <v>4.76</v>
          </cell>
        </row>
        <row r="187">
          <cell r="A187">
            <v>52008</v>
          </cell>
          <cell r="B187" t="str">
            <v>ACO CA-50 A - 20,0 MM (3/4") - (OBRAS CIVIS)</v>
          </cell>
          <cell r="C187" t="str">
            <v>KG</v>
          </cell>
          <cell r="D187">
            <v>3.94</v>
          </cell>
          <cell r="E187">
            <v>1.15</v>
          </cell>
          <cell r="F187">
            <v>5.09</v>
          </cell>
        </row>
        <row r="188">
          <cell r="A188">
            <v>52009</v>
          </cell>
          <cell r="B188" t="str">
            <v>ACO CA-50 - 22,0 MM (7/8") - (OBRAS CIVIS)</v>
          </cell>
          <cell r="C188" t="str">
            <v>KG</v>
          </cell>
          <cell r="D188">
            <v>3.57</v>
          </cell>
          <cell r="E188">
            <v>1.15</v>
          </cell>
          <cell r="F188">
            <v>4.72</v>
          </cell>
        </row>
        <row r="189">
          <cell r="A189">
            <v>52010</v>
          </cell>
          <cell r="B189" t="str">
            <v>ACO CA 50-A - 25,0 MM (1") - (OBRAS CIVIS)</v>
          </cell>
          <cell r="C189" t="str">
            <v>KG</v>
          </cell>
          <cell r="D189">
            <v>3.44</v>
          </cell>
          <cell r="E189">
            <v>1.15</v>
          </cell>
          <cell r="F189">
            <v>4.59</v>
          </cell>
        </row>
        <row r="190">
          <cell r="A190">
            <v>52011</v>
          </cell>
          <cell r="B190" t="str">
            <v>ACO CA 60 - 3,4 MM - (OBRAS CIVIS)</v>
          </cell>
          <cell r="C190" t="str">
            <v>KG</v>
          </cell>
          <cell r="D190">
            <v>3.58</v>
          </cell>
          <cell r="E190">
            <v>0.8</v>
          </cell>
          <cell r="F190">
            <v>4.38</v>
          </cell>
        </row>
        <row r="191">
          <cell r="A191">
            <v>52012</v>
          </cell>
          <cell r="B191" t="str">
            <v>ACO CA 60-B 4,2 MM - (OBRAS CIVIS)</v>
          </cell>
          <cell r="C191" t="str">
            <v>KG</v>
          </cell>
          <cell r="D191">
            <v>3.73</v>
          </cell>
          <cell r="E191">
            <v>0.8</v>
          </cell>
          <cell r="F191">
            <v>4.53</v>
          </cell>
        </row>
        <row r="192">
          <cell r="A192">
            <v>52013</v>
          </cell>
          <cell r="B192" t="str">
            <v>ACO CA-60B - 4,6 MM - (OBRAS CIVIS)</v>
          </cell>
          <cell r="C192" t="str">
            <v>KG</v>
          </cell>
          <cell r="D192">
            <v>3.87</v>
          </cell>
          <cell r="E192">
            <v>0.8</v>
          </cell>
          <cell r="F192">
            <v>4.67</v>
          </cell>
        </row>
        <row r="193">
          <cell r="A193">
            <v>52014</v>
          </cell>
          <cell r="B193" t="str">
            <v>ACO CA-60 - 5,0 MM - (OBRAS CIVIS)</v>
          </cell>
          <cell r="C193" t="str">
            <v>KG</v>
          </cell>
          <cell r="D193">
            <v>3.74</v>
          </cell>
          <cell r="E193">
            <v>0.8</v>
          </cell>
          <cell r="F193">
            <v>4.54</v>
          </cell>
        </row>
        <row r="194">
          <cell r="A194">
            <v>52016</v>
          </cell>
          <cell r="B194" t="str">
            <v>ACO CA 60-B - 6,4 MM - (OBRAS CIVIS)</v>
          </cell>
          <cell r="C194" t="str">
            <v>KG</v>
          </cell>
          <cell r="D194">
            <v>3.87</v>
          </cell>
          <cell r="E194">
            <v>0.8</v>
          </cell>
          <cell r="F194">
            <v>4.67</v>
          </cell>
        </row>
        <row r="195">
          <cell r="A195">
            <v>60000</v>
          </cell>
          <cell r="B195" t="str">
            <v>ESTRUTURA</v>
          </cell>
          <cell r="C195" t="str">
            <v> </v>
          </cell>
          <cell r="D195">
            <v>0</v>
          </cell>
          <cell r="E195">
            <v>0</v>
          </cell>
          <cell r="F195">
            <v>0</v>
          </cell>
        </row>
        <row r="196">
          <cell r="A196">
            <v>60103</v>
          </cell>
          <cell r="B196" t="str">
            <v>ESCORAMENTO METALICO - VIGAS/LAJES (ALUGUEL/MES)</v>
          </cell>
          <cell r="C196" t="str">
            <v>M2</v>
          </cell>
          <cell r="D196">
            <v>5</v>
          </cell>
          <cell r="E196">
            <v>0.48</v>
          </cell>
          <cell r="F196">
            <v>5.48</v>
          </cell>
        </row>
        <row r="197">
          <cell r="A197">
            <v>60104</v>
          </cell>
          <cell r="B197" t="str">
            <v>ANDAIME METALICO TORRE (ALUGUEL/MES)</v>
          </cell>
          <cell r="C197" t="str">
            <v>ML</v>
          </cell>
          <cell r="D197">
            <v>8</v>
          </cell>
          <cell r="E197">
            <v>1.02</v>
          </cell>
          <cell r="F197">
            <v>9.02</v>
          </cell>
        </row>
        <row r="198">
          <cell r="A198">
            <v>60105</v>
          </cell>
          <cell r="B198" t="str">
            <v>ANDAIME METALICO FACHADEIRO (ALUGUEL/MES)</v>
          </cell>
          <cell r="C198" t="str">
            <v>M2</v>
          </cell>
          <cell r="D198">
            <v>5.15</v>
          </cell>
          <cell r="E198">
            <v>1.3</v>
          </cell>
          <cell r="F198">
            <v>6.45</v>
          </cell>
        </row>
        <row r="199">
          <cell r="A199">
            <v>60160</v>
          </cell>
          <cell r="B199" t="str">
            <v>ISOPOR 20 MM PARA JUNTA DILATAÇÃO</v>
          </cell>
          <cell r="C199" t="str">
            <v>M2</v>
          </cell>
          <cell r="D199">
            <v>8.1</v>
          </cell>
          <cell r="E199">
            <v>0.65</v>
          </cell>
          <cell r="F199">
            <v>8.75</v>
          </cell>
        </row>
        <row r="200">
          <cell r="A200">
            <v>60191</v>
          </cell>
          <cell r="B200" t="str">
            <v>FORMA DE TABUA CINTA BALDRAME U=8 VEZES</v>
          </cell>
          <cell r="C200" t="str">
            <v>M2</v>
          </cell>
          <cell r="D200">
            <v>10.25</v>
          </cell>
          <cell r="E200">
            <v>3.49</v>
          </cell>
          <cell r="F200">
            <v>13.74</v>
          </cell>
        </row>
        <row r="201">
          <cell r="A201">
            <v>60192</v>
          </cell>
          <cell r="B201" t="str">
            <v>FORMA DE TABUA CINTA/PILAR SOBRE/ENTRE ALVENARIA U=8 VEZES</v>
          </cell>
          <cell r="C201" t="str">
            <v>M2</v>
          </cell>
          <cell r="D201">
            <v>6.48</v>
          </cell>
          <cell r="E201">
            <v>3.49</v>
          </cell>
          <cell r="F201">
            <v>9.97</v>
          </cell>
        </row>
        <row r="202">
          <cell r="A202">
            <v>60201</v>
          </cell>
          <cell r="B202" t="str">
            <v>FORMA CURVA C/TABUA E CH.COMPENSADO U=2 V - (O.C.)</v>
          </cell>
          <cell r="C202" t="str">
            <v>M2</v>
          </cell>
          <cell r="D202">
            <v>20.97</v>
          </cell>
          <cell r="E202">
            <v>28.63</v>
          </cell>
          <cell r="F202">
            <v>49.6</v>
          </cell>
        </row>
        <row r="203">
          <cell r="A203">
            <v>60202</v>
          </cell>
          <cell r="B203" t="str">
            <v>FORMA-TABUA C/REAPROV. 2 VEZES - (OBRAS CIVIS)</v>
          </cell>
          <cell r="C203" t="str">
            <v>M2</v>
          </cell>
          <cell r="D203">
            <v>28.64</v>
          </cell>
          <cell r="E203">
            <v>17.18</v>
          </cell>
          <cell r="F203">
            <v>45.82</v>
          </cell>
        </row>
        <row r="204">
          <cell r="A204">
            <v>60203</v>
          </cell>
          <cell r="B204" t="str">
            <v>FORMA-MADEIRIT 12 MM UTILIZAÇÃO 3 VEZES - (OBRAS CIVIS)</v>
          </cell>
          <cell r="C204" t="str">
            <v>M2</v>
          </cell>
          <cell r="D204">
            <v>16.66</v>
          </cell>
          <cell r="E204">
            <v>14.14</v>
          </cell>
          <cell r="F204">
            <v>30.8</v>
          </cell>
        </row>
        <row r="205">
          <cell r="A205">
            <v>60204</v>
          </cell>
          <cell r="B205" t="str">
            <v>FORMA-MADEIRIT 17MM PLAST REAP 4 V.-(OBRAS CIVIS)</v>
          </cell>
          <cell r="C205" t="str">
            <v>M2</v>
          </cell>
          <cell r="D205">
            <v>15.73</v>
          </cell>
          <cell r="E205">
            <v>13.28</v>
          </cell>
          <cell r="F205">
            <v>29.01</v>
          </cell>
        </row>
        <row r="206">
          <cell r="A206">
            <v>60205</v>
          </cell>
          <cell r="B206" t="str">
            <v>FORMA-MADEIRIT 17MM PLAST REAP 7 V. - (OBRAS CIVIS</v>
          </cell>
          <cell r="C206" t="str">
            <v>M2</v>
          </cell>
          <cell r="D206">
            <v>9.15</v>
          </cell>
          <cell r="E206">
            <v>7.56</v>
          </cell>
          <cell r="F206">
            <v>16.71</v>
          </cell>
        </row>
        <row r="207">
          <cell r="A207">
            <v>60206</v>
          </cell>
          <cell r="B207" t="str">
            <v>FORMA MADEIRIT 12MM-VIGA/PILAR U=1V - (OBRAS CIVIS</v>
          </cell>
          <cell r="C207" t="str">
            <v>M2</v>
          </cell>
          <cell r="D207">
            <v>46.76</v>
          </cell>
          <cell r="E207">
            <v>18.81</v>
          </cell>
          <cell r="F207">
            <v>65.57</v>
          </cell>
        </row>
        <row r="208">
          <cell r="A208">
            <v>60207</v>
          </cell>
          <cell r="B208" t="str">
            <v>FORMA MADEIRIT 12MM-VIGA/PILAR U=2V - (OBRAS CIVIS</v>
          </cell>
          <cell r="C208" t="str">
            <v>M2</v>
          </cell>
          <cell r="D208">
            <v>25.15</v>
          </cell>
          <cell r="E208">
            <v>16</v>
          </cell>
          <cell r="F208">
            <v>41.15</v>
          </cell>
        </row>
        <row r="209">
          <cell r="A209">
            <v>60208</v>
          </cell>
          <cell r="B209" t="str">
            <v>FORMA MADEIRIT 12MM-VIGA/PILAR U=3V - (OBRAS CIVIS</v>
          </cell>
          <cell r="C209" t="str">
            <v>M2</v>
          </cell>
          <cell r="D209">
            <v>17.18</v>
          </cell>
          <cell r="E209">
            <v>15.46</v>
          </cell>
          <cell r="F209">
            <v>32.64</v>
          </cell>
        </row>
        <row r="210">
          <cell r="A210">
            <v>60209</v>
          </cell>
          <cell r="B210" t="str">
            <v>FORMA MADEIRIT 12MM-VIGA/PILAR U=4V - (OBRAS CIVIS</v>
          </cell>
          <cell r="C210" t="str">
            <v>M2</v>
          </cell>
          <cell r="D210">
            <v>12.63</v>
          </cell>
          <cell r="E210">
            <v>14.86</v>
          </cell>
          <cell r="F210">
            <v>27.49</v>
          </cell>
        </row>
        <row r="211">
          <cell r="A211">
            <v>60210</v>
          </cell>
          <cell r="B211" t="str">
            <v>FORMA MADEIRIT PLASTIF. 12MM-U=5V - (OBRAS CIVIS)</v>
          </cell>
          <cell r="C211" t="str">
            <v>M2</v>
          </cell>
          <cell r="D211">
            <v>16.04</v>
          </cell>
          <cell r="E211">
            <v>15.46</v>
          </cell>
          <cell r="F211">
            <v>31.5</v>
          </cell>
        </row>
        <row r="212">
          <cell r="A212">
            <v>60211</v>
          </cell>
          <cell r="B212" t="str">
            <v>FORMA MADEIRIT PLASTIF.12 MM U=4 V. - (OBRAS CIVIS</v>
          </cell>
          <cell r="C212" t="str">
            <v>M2</v>
          </cell>
          <cell r="D212">
            <v>14.91</v>
          </cell>
          <cell r="E212">
            <v>13.28</v>
          </cell>
          <cell r="F212">
            <v>28.19</v>
          </cell>
        </row>
        <row r="213">
          <cell r="A213">
            <v>60212</v>
          </cell>
          <cell r="B213" t="str">
            <v>FORMA MADEIRIT PLASTIF.12MM-VIGA/PILAR U=3V-(O.C.)</v>
          </cell>
          <cell r="C213" t="str">
            <v>M2</v>
          </cell>
          <cell r="D213">
            <v>20.49</v>
          </cell>
          <cell r="E213">
            <v>15.46</v>
          </cell>
          <cell r="F213">
            <v>35.95</v>
          </cell>
        </row>
        <row r="214">
          <cell r="A214">
            <v>60213</v>
          </cell>
          <cell r="B214" t="str">
            <v>FORMA MADEIRIT PLASTIF.12MM-VIGA/PILAR U=2V-(O.C.)</v>
          </cell>
          <cell r="C214" t="str">
            <v>M2</v>
          </cell>
          <cell r="D214">
            <v>30.01</v>
          </cell>
          <cell r="E214">
            <v>16</v>
          </cell>
          <cell r="F214">
            <v>46.01</v>
          </cell>
        </row>
        <row r="215">
          <cell r="A215">
            <v>60214</v>
          </cell>
          <cell r="B215" t="str">
            <v>FORMA MADEIRIT PLASTIF.12 MM-VIGA/PILAR U=1V-(O.C)</v>
          </cell>
          <cell r="C215" t="str">
            <v>M2</v>
          </cell>
          <cell r="D215">
            <v>55.46</v>
          </cell>
          <cell r="E215">
            <v>18.81</v>
          </cell>
          <cell r="F215">
            <v>74.27</v>
          </cell>
        </row>
        <row r="216">
          <cell r="A216">
            <v>60301</v>
          </cell>
          <cell r="B216" t="str">
            <v>ACO CA - 25 - 5,0 MM (3/16") - (OBRAS CIVIS)</v>
          </cell>
          <cell r="C216" t="str">
            <v>KG</v>
          </cell>
          <cell r="D216">
            <v>3.86</v>
          </cell>
          <cell r="E216">
            <v>0.8</v>
          </cell>
          <cell r="F216">
            <v>4.66</v>
          </cell>
        </row>
        <row r="217">
          <cell r="A217">
            <v>60302</v>
          </cell>
          <cell r="B217" t="str">
            <v>ACO CA-25 - 6,3 MM (1/4") - (OBRAS CIVIS)</v>
          </cell>
          <cell r="C217" t="str">
            <v>KG</v>
          </cell>
          <cell r="D217">
            <v>4.31</v>
          </cell>
          <cell r="E217">
            <v>0.8</v>
          </cell>
          <cell r="F217">
            <v>5.11</v>
          </cell>
        </row>
        <row r="218">
          <cell r="A218">
            <v>60303</v>
          </cell>
          <cell r="B218" t="str">
            <v>ACO CA-50-A - 6,3 MM (1/4") - (OBRAS CIVIS)</v>
          </cell>
          <cell r="C218" t="str">
            <v>KG</v>
          </cell>
          <cell r="D218">
            <v>4.45</v>
          </cell>
          <cell r="E218">
            <v>0.92</v>
          </cell>
          <cell r="F218">
            <v>5.37</v>
          </cell>
        </row>
        <row r="219">
          <cell r="A219">
            <v>60304</v>
          </cell>
          <cell r="B219" t="str">
            <v>ACO CA-50 A - 8,0 MM (5/16") - (OBRAS CIVIS)</v>
          </cell>
          <cell r="C219" t="str">
            <v>KG</v>
          </cell>
          <cell r="D219">
            <v>4.16</v>
          </cell>
          <cell r="E219">
            <v>0.92</v>
          </cell>
          <cell r="F219">
            <v>5.08</v>
          </cell>
        </row>
        <row r="220">
          <cell r="A220">
            <v>60305</v>
          </cell>
          <cell r="B220" t="str">
            <v>ACO CA-50A - 10,0 MM (3/8") - (OBRAS CIVIS)</v>
          </cell>
          <cell r="C220" t="str">
            <v>KG</v>
          </cell>
          <cell r="D220">
            <v>4.07</v>
          </cell>
          <cell r="E220">
            <v>0.92</v>
          </cell>
          <cell r="F220">
            <v>4.99</v>
          </cell>
        </row>
        <row r="221">
          <cell r="A221">
            <v>60306</v>
          </cell>
          <cell r="B221" t="str">
            <v>ACO CA-50A - 12,5 MM (1/2") - (OBRAS CIVIS)</v>
          </cell>
          <cell r="C221" t="str">
            <v>KG</v>
          </cell>
          <cell r="D221">
            <v>3.57</v>
          </cell>
          <cell r="E221">
            <v>1.15</v>
          </cell>
          <cell r="F221">
            <v>4.72</v>
          </cell>
        </row>
        <row r="222">
          <cell r="A222">
            <v>60307</v>
          </cell>
          <cell r="B222" t="str">
            <v>ACO CA-50 - 16,0 MM (5/8") - (OBRAS CIVIS)</v>
          </cell>
          <cell r="C222" t="str">
            <v>KG</v>
          </cell>
          <cell r="D222">
            <v>3.61</v>
          </cell>
          <cell r="E222">
            <v>1.15</v>
          </cell>
          <cell r="F222">
            <v>4.76</v>
          </cell>
        </row>
        <row r="223">
          <cell r="A223">
            <v>60308</v>
          </cell>
          <cell r="B223" t="str">
            <v>ACO CA 50-A - 20,0 MM (3/4") - (OBRAS CIVIS)</v>
          </cell>
          <cell r="C223" t="str">
            <v>KG</v>
          </cell>
          <cell r="D223">
            <v>3.94</v>
          </cell>
          <cell r="E223">
            <v>1.15</v>
          </cell>
          <cell r="F223">
            <v>5.09</v>
          </cell>
        </row>
        <row r="224">
          <cell r="A224">
            <v>60309</v>
          </cell>
          <cell r="B224" t="str">
            <v>ACO CA-50 - 22,00 MM (7/8") - (OBRAS CIVIS)</v>
          </cell>
          <cell r="C224" t="str">
            <v>KG</v>
          </cell>
          <cell r="D224">
            <v>3.57</v>
          </cell>
          <cell r="E224">
            <v>1.15</v>
          </cell>
          <cell r="F224">
            <v>4.72</v>
          </cell>
        </row>
        <row r="225">
          <cell r="A225">
            <v>60310</v>
          </cell>
          <cell r="B225" t="str">
            <v>ACO CA 50-A - 25,0 MM (1") - (OBRAS CIVIS)</v>
          </cell>
          <cell r="C225" t="str">
            <v>KG</v>
          </cell>
          <cell r="D225">
            <v>3.44</v>
          </cell>
          <cell r="E225">
            <v>1.15</v>
          </cell>
          <cell r="F225">
            <v>4.59</v>
          </cell>
        </row>
        <row r="226">
          <cell r="A226">
            <v>60311</v>
          </cell>
          <cell r="B226" t="str">
            <v>ACO CA-60 3,4 MM - (OBRAS CIVIS)</v>
          </cell>
          <cell r="C226" t="str">
            <v>KG</v>
          </cell>
          <cell r="D226">
            <v>3.58</v>
          </cell>
          <cell r="E226">
            <v>0.8</v>
          </cell>
          <cell r="F226">
            <v>4.38</v>
          </cell>
        </row>
        <row r="227">
          <cell r="A227">
            <v>60312</v>
          </cell>
          <cell r="B227" t="str">
            <v>ACO ACO-60B - 4,2 MM - (OBRAS CIVIS)</v>
          </cell>
          <cell r="C227" t="str">
            <v>KG</v>
          </cell>
          <cell r="D227">
            <v>3.73</v>
          </cell>
          <cell r="E227">
            <v>0.8</v>
          </cell>
          <cell r="F227">
            <v>4.53</v>
          </cell>
        </row>
        <row r="228">
          <cell r="A228">
            <v>60313</v>
          </cell>
          <cell r="B228" t="str">
            <v>ACO CA-60 - 4,6 MM - (OBRAS CIVIS)</v>
          </cell>
          <cell r="C228" t="str">
            <v>KG</v>
          </cell>
          <cell r="D228">
            <v>3.87</v>
          </cell>
          <cell r="E228">
            <v>0.8</v>
          </cell>
          <cell r="F228">
            <v>4.67</v>
          </cell>
        </row>
        <row r="229">
          <cell r="A229">
            <v>60314</v>
          </cell>
          <cell r="B229" t="str">
            <v>ACO CA - 60 - 5,0 MM - (OBRAS CIVIS)</v>
          </cell>
          <cell r="C229" t="str">
            <v>KG</v>
          </cell>
          <cell r="D229">
            <v>3.74</v>
          </cell>
          <cell r="E229">
            <v>0.8</v>
          </cell>
          <cell r="F229">
            <v>4.54</v>
          </cell>
        </row>
        <row r="230">
          <cell r="A230">
            <v>60315</v>
          </cell>
          <cell r="B230" t="str">
            <v>ACO CA-60 - 6,0 MM - (OBRAS CIVIS)</v>
          </cell>
          <cell r="C230" t="str">
            <v>KG</v>
          </cell>
          <cell r="D230">
            <v>3.87</v>
          </cell>
          <cell r="E230">
            <v>0.8</v>
          </cell>
          <cell r="F230">
            <v>4.67</v>
          </cell>
        </row>
        <row r="231">
          <cell r="A231">
            <v>60316</v>
          </cell>
          <cell r="B231" t="str">
            <v>ACO CA 60-B - 6,4 MM - (OBRAS CIVIS)</v>
          </cell>
          <cell r="C231" t="str">
            <v>KG</v>
          </cell>
          <cell r="D231">
            <v>3.87</v>
          </cell>
          <cell r="E231">
            <v>0.8</v>
          </cell>
          <cell r="F231">
            <v>4.67</v>
          </cell>
        </row>
        <row r="232">
          <cell r="A232">
            <v>60405</v>
          </cell>
          <cell r="B232" t="str">
            <v>ACO CA-50 DE 1/4" A 3/8" - (OBRAS CIVIS)</v>
          </cell>
          <cell r="C232" t="str">
            <v>KG</v>
          </cell>
          <cell r="D232">
            <v>4.22</v>
          </cell>
          <cell r="E232">
            <v>0.92</v>
          </cell>
          <cell r="F232">
            <v>5.14</v>
          </cell>
        </row>
        <row r="233">
          <cell r="A233">
            <v>60406</v>
          </cell>
          <cell r="B233" t="str">
            <v>ACO CA-50 DE 1/2" A 1" - (OBRAS CIVIS)</v>
          </cell>
          <cell r="C233" t="str">
            <v>KG</v>
          </cell>
          <cell r="D233">
            <v>3.63</v>
          </cell>
          <cell r="E233">
            <v>1.15</v>
          </cell>
          <cell r="F233">
            <v>4.78</v>
          </cell>
        </row>
        <row r="234">
          <cell r="A234">
            <v>60407</v>
          </cell>
          <cell r="B234" t="str">
            <v>ACO CA-60 - (OBRAS CIVIS)</v>
          </cell>
          <cell r="C234" t="str">
            <v>KG</v>
          </cell>
          <cell r="D234">
            <v>3.73</v>
          </cell>
          <cell r="E234">
            <v>0.8</v>
          </cell>
          <cell r="F234">
            <v>4.53</v>
          </cell>
        </row>
        <row r="235">
          <cell r="A235">
            <v>60408</v>
          </cell>
          <cell r="B235" t="str">
            <v>PILAR FERRO 5 MM - COMP. 3.20 MTS.</v>
          </cell>
          <cell r="C235" t="str">
            <v>UN</v>
          </cell>
          <cell r="D235">
            <v>17.37</v>
          </cell>
          <cell r="E235">
            <v>12.47</v>
          </cell>
          <cell r="F235">
            <v>29.84</v>
          </cell>
        </row>
        <row r="236">
          <cell r="A236">
            <v>60409</v>
          </cell>
          <cell r="B236" t="str">
            <v>PILAR FERRO DIAM.10 MM-COMP.3.20 M.</v>
          </cell>
          <cell r="C236" t="str">
            <v>UN</v>
          </cell>
          <cell r="D236">
            <v>42.77</v>
          </cell>
          <cell r="E236">
            <v>18.77</v>
          </cell>
          <cell r="F236">
            <v>61.54</v>
          </cell>
        </row>
        <row r="237">
          <cell r="A237">
            <v>60410</v>
          </cell>
          <cell r="B237" t="str">
            <v>PILAR FERRO DIAM.10 MM-COMP.4,00 M.</v>
          </cell>
          <cell r="C237" t="str">
            <v>UN</v>
          </cell>
          <cell r="D237">
            <v>56.58</v>
          </cell>
          <cell r="E237">
            <v>22.06</v>
          </cell>
          <cell r="F237">
            <v>78.64</v>
          </cell>
        </row>
        <row r="238">
          <cell r="A238">
            <v>60411</v>
          </cell>
          <cell r="B238" t="str">
            <v>PLACA No. 01 (30 x 159)</v>
          </cell>
          <cell r="C238" t="str">
            <v>UN</v>
          </cell>
          <cell r="D238">
            <v>4.25</v>
          </cell>
          <cell r="E238">
            <v>7.95</v>
          </cell>
          <cell r="F238">
            <v>12.2</v>
          </cell>
        </row>
        <row r="239">
          <cell r="A239">
            <v>60412</v>
          </cell>
          <cell r="B239" t="str">
            <v>PLACA No. 02 (30 x 76)</v>
          </cell>
          <cell r="C239" t="str">
            <v>UN</v>
          </cell>
          <cell r="D239">
            <v>2.11</v>
          </cell>
          <cell r="E239">
            <v>7.48</v>
          </cell>
          <cell r="F239">
            <v>9.59</v>
          </cell>
        </row>
        <row r="240">
          <cell r="A240">
            <v>60413</v>
          </cell>
          <cell r="B240" t="str">
            <v>PLACA No. 03 (60 x 159)</v>
          </cell>
          <cell r="C240" t="str">
            <v>UN</v>
          </cell>
          <cell r="D240">
            <v>7.69</v>
          </cell>
          <cell r="E240">
            <v>9.03</v>
          </cell>
          <cell r="F240">
            <v>16.72</v>
          </cell>
        </row>
        <row r="241">
          <cell r="A241">
            <v>60414</v>
          </cell>
          <cell r="B241" t="str">
            <v>PLACA No. 04 (60 x 76)</v>
          </cell>
          <cell r="C241" t="str">
            <v>UN</v>
          </cell>
          <cell r="D241">
            <v>3.84</v>
          </cell>
          <cell r="E241">
            <v>7.85</v>
          </cell>
          <cell r="F241">
            <v>11.69</v>
          </cell>
        </row>
        <row r="242">
          <cell r="A242">
            <v>60415</v>
          </cell>
          <cell r="B242" t="str">
            <v>PISTA P/DESFORMAS DE PLACAS-PILARES</v>
          </cell>
          <cell r="C242" t="str">
            <v>UN</v>
          </cell>
          <cell r="D242">
            <v>1729.92</v>
          </cell>
          <cell r="E242">
            <v>149.03</v>
          </cell>
          <cell r="F242">
            <v>1878.95</v>
          </cell>
        </row>
        <row r="243">
          <cell r="A243">
            <v>60417</v>
          </cell>
          <cell r="B243" t="str">
            <v>CHICANA No.01 60X80 PRE-MOLDADO</v>
          </cell>
          <cell r="C243" t="str">
            <v>UN</v>
          </cell>
          <cell r="D243">
            <v>3.94</v>
          </cell>
          <cell r="E243">
            <v>7.85</v>
          </cell>
          <cell r="F243">
            <v>11.79</v>
          </cell>
        </row>
        <row r="244">
          <cell r="A244">
            <v>60418</v>
          </cell>
          <cell r="B244" t="str">
            <v>CHICANA No.02 50X80 PRE-MOLDADO</v>
          </cell>
          <cell r="C244" t="str">
            <v>UN</v>
          </cell>
          <cell r="D244">
            <v>3.16</v>
          </cell>
          <cell r="E244">
            <v>7.52</v>
          </cell>
          <cell r="F244">
            <v>10.68</v>
          </cell>
        </row>
        <row r="245">
          <cell r="A245">
            <v>60419</v>
          </cell>
          <cell r="B245" t="str">
            <v>PILAR FERRO 5,0 MM COMP.3,5 M</v>
          </cell>
          <cell r="C245" t="str">
            <v>UN</v>
          </cell>
          <cell r="D245">
            <v>19.17</v>
          </cell>
          <cell r="E245">
            <v>20.53</v>
          </cell>
          <cell r="F245">
            <v>39.7</v>
          </cell>
        </row>
        <row r="246">
          <cell r="A246">
            <v>60420</v>
          </cell>
          <cell r="B246" t="str">
            <v>PILAR FERRO 10 MM COMP.3,5 M</v>
          </cell>
          <cell r="C246" t="str">
            <v>UN</v>
          </cell>
          <cell r="D246">
            <v>46.96</v>
          </cell>
          <cell r="E246">
            <v>24.13</v>
          </cell>
          <cell r="F246">
            <v>71.09</v>
          </cell>
        </row>
        <row r="247">
          <cell r="A247">
            <v>60470</v>
          </cell>
          <cell r="B247" t="str">
            <v>LASTRO DE BRITA - (OBRAS CIVIS)</v>
          </cell>
          <cell r="C247" t="str">
            <v>M3</v>
          </cell>
          <cell r="D247">
            <v>50.11</v>
          </cell>
          <cell r="E247">
            <v>9.52</v>
          </cell>
          <cell r="F247">
            <v>59.63</v>
          </cell>
        </row>
        <row r="248">
          <cell r="A248">
            <v>60486</v>
          </cell>
          <cell r="B248" t="str">
            <v>TRAÇO DE CONCRETO</v>
          </cell>
          <cell r="C248" t="str">
            <v>UN</v>
          </cell>
          <cell r="D248">
            <v>400</v>
          </cell>
          <cell r="E248">
            <v>0</v>
          </cell>
          <cell r="F248">
            <v>400</v>
          </cell>
        </row>
        <row r="249">
          <cell r="A249">
            <v>60487</v>
          </cell>
          <cell r="B249" t="str">
            <v>CORPO DE PROVA</v>
          </cell>
          <cell r="C249" t="str">
            <v>UN</v>
          </cell>
          <cell r="D249">
            <v>8</v>
          </cell>
          <cell r="E249">
            <v>0</v>
          </cell>
          <cell r="F249">
            <v>8</v>
          </cell>
        </row>
        <row r="250">
          <cell r="A250">
            <v>60501</v>
          </cell>
          <cell r="B250" t="str">
            <v>PREPARO CONCRETO FCK-13,5 C/BETON. - (OBRAS CIVIS)</v>
          </cell>
          <cell r="C250" t="str">
            <v>M3</v>
          </cell>
          <cell r="D250">
            <v>175.93</v>
          </cell>
          <cell r="E250">
            <v>25.86</v>
          </cell>
          <cell r="F250">
            <v>201.79</v>
          </cell>
        </row>
        <row r="251">
          <cell r="A251">
            <v>60503</v>
          </cell>
          <cell r="B251" t="str">
            <v>PREPARO CONCRETO FCK-13,5 S/BETON. - (OBRAS CIVIS)</v>
          </cell>
          <cell r="C251" t="str">
            <v>M3</v>
          </cell>
          <cell r="D251">
            <v>177.15</v>
          </cell>
          <cell r="E251">
            <v>47.6</v>
          </cell>
          <cell r="F251">
            <v>224.75</v>
          </cell>
        </row>
        <row r="252">
          <cell r="A252">
            <v>60505</v>
          </cell>
          <cell r="B252" t="str">
            <v>PREPARO CONCRETO FCK-15 C/BETON. - (OBRAS CIVIS)</v>
          </cell>
          <cell r="C252" t="str">
            <v>M3</v>
          </cell>
          <cell r="D252">
            <v>179.54</v>
          </cell>
          <cell r="E252">
            <v>25.86</v>
          </cell>
          <cell r="F252">
            <v>205.4</v>
          </cell>
        </row>
        <row r="253">
          <cell r="A253">
            <v>60506</v>
          </cell>
          <cell r="B253" t="str">
            <v>PREPARO CONCRETO FCK-15 S/BETON. - (OBRAS CIVIS)</v>
          </cell>
          <cell r="C253" t="str">
            <v>M3</v>
          </cell>
          <cell r="D253">
            <v>181.08</v>
          </cell>
          <cell r="E253">
            <v>47.6</v>
          </cell>
          <cell r="F253">
            <v>228.68</v>
          </cell>
        </row>
        <row r="254">
          <cell r="A254">
            <v>60507</v>
          </cell>
          <cell r="B254" t="str">
            <v>PREPARO DE CONCRETO FCK-20 C/BETONEIRA - (OB.C.)</v>
          </cell>
          <cell r="C254" t="str">
            <v>M3</v>
          </cell>
          <cell r="D254">
            <v>188.53</v>
          </cell>
          <cell r="E254">
            <v>25.86</v>
          </cell>
          <cell r="F254">
            <v>214.39</v>
          </cell>
        </row>
        <row r="255">
          <cell r="A255">
            <v>60508</v>
          </cell>
          <cell r="B255" t="str">
            <v>PREPARO CONCRETO FCK-18 C/BETON. - (OBRAS CIVIS)</v>
          </cell>
          <cell r="C255" t="str">
            <v>M3</v>
          </cell>
          <cell r="D255">
            <v>183.73</v>
          </cell>
          <cell r="E255">
            <v>25.86</v>
          </cell>
          <cell r="F255">
            <v>209.59</v>
          </cell>
        </row>
        <row r="256">
          <cell r="A256">
            <v>60510</v>
          </cell>
          <cell r="B256" t="str">
            <v>CONCRETO USINADO BOMBEAVEL FCK-15 - (OBRAS CIVIS)</v>
          </cell>
          <cell r="C256" t="str">
            <v>M3</v>
          </cell>
          <cell r="D256">
            <v>209.1</v>
          </cell>
          <cell r="E256">
            <v>0</v>
          </cell>
          <cell r="F256">
            <v>209.1</v>
          </cell>
        </row>
        <row r="257">
          <cell r="A257">
            <v>60511</v>
          </cell>
          <cell r="B257" t="str">
            <v>CONCRETO USINADO BOMBEAVEL FCK-18 - (OBRAS CIVIS)</v>
          </cell>
          <cell r="C257" t="str">
            <v>M3</v>
          </cell>
          <cell r="D257">
            <v>215.22</v>
          </cell>
          <cell r="E257">
            <v>0</v>
          </cell>
          <cell r="F257">
            <v>215.22</v>
          </cell>
        </row>
        <row r="258">
          <cell r="A258">
            <v>60512</v>
          </cell>
          <cell r="B258" t="str">
            <v>CONCRETO USINADO CONVENCIONAL FCK-20 - (OB.C.)</v>
          </cell>
          <cell r="C258" t="str">
            <v>M3</v>
          </cell>
          <cell r="D258">
            <v>219.3</v>
          </cell>
          <cell r="E258">
            <v>0</v>
          </cell>
          <cell r="F258">
            <v>219.3</v>
          </cell>
        </row>
        <row r="259">
          <cell r="A259">
            <v>60513</v>
          </cell>
          <cell r="B259" t="str">
            <v>PREPARO CONCRETO P/LASTRO SEM BET. - (OBRAS CIVIS)</v>
          </cell>
          <cell r="C259" t="str">
            <v>M3</v>
          </cell>
          <cell r="D259">
            <v>151.78</v>
          </cell>
          <cell r="E259">
            <v>47.6</v>
          </cell>
          <cell r="F259">
            <v>199.38</v>
          </cell>
        </row>
        <row r="260">
          <cell r="A260">
            <v>60514</v>
          </cell>
          <cell r="B260" t="str">
            <v>CONCRETO USINADO CONVENC. FCK-13,5 - (OBRAS CIVIS)</v>
          </cell>
          <cell r="C260" t="str">
            <v>M3</v>
          </cell>
          <cell r="D260">
            <v>206.04</v>
          </cell>
          <cell r="E260">
            <v>0</v>
          </cell>
          <cell r="F260">
            <v>206.04</v>
          </cell>
        </row>
        <row r="261">
          <cell r="A261">
            <v>60515</v>
          </cell>
          <cell r="B261" t="str">
            <v>CONCRETO USINADO CONVENC. FCK-15 - (OBRAS CIVIS)</v>
          </cell>
          <cell r="C261" t="str">
            <v>M3</v>
          </cell>
          <cell r="D261">
            <v>209.1</v>
          </cell>
          <cell r="E261">
            <v>0</v>
          </cell>
          <cell r="F261">
            <v>209.1</v>
          </cell>
        </row>
        <row r="262">
          <cell r="A262">
            <v>60516</v>
          </cell>
          <cell r="B262" t="str">
            <v>CONCRETO USINADO CONVENC. FCK-18 - (OBRAS CIVIS)</v>
          </cell>
          <cell r="C262" t="str">
            <v>M3</v>
          </cell>
          <cell r="D262">
            <v>215.22</v>
          </cell>
          <cell r="E262">
            <v>0</v>
          </cell>
          <cell r="F262">
            <v>215.22</v>
          </cell>
        </row>
        <row r="263">
          <cell r="A263">
            <v>60517</v>
          </cell>
          <cell r="B263" t="str">
            <v>PREPARO CONCRETO 25 MPA "A" C/BETONEIRA</v>
          </cell>
          <cell r="C263" t="str">
            <v>M3</v>
          </cell>
          <cell r="D263">
            <v>196.66</v>
          </cell>
          <cell r="E263">
            <v>25.86</v>
          </cell>
          <cell r="F263">
            <v>222.52</v>
          </cell>
        </row>
        <row r="264">
          <cell r="A264">
            <v>60518</v>
          </cell>
          <cell r="B264" t="str">
            <v>PREPARO CONCRETO 30 MPA "A" C/BETONEIRA</v>
          </cell>
          <cell r="C264" t="str">
            <v>M3</v>
          </cell>
          <cell r="D264">
            <v>215.62</v>
          </cell>
          <cell r="E264">
            <v>25.86</v>
          </cell>
          <cell r="F264">
            <v>241.48</v>
          </cell>
        </row>
        <row r="265">
          <cell r="A265">
            <v>60520</v>
          </cell>
          <cell r="B265" t="str">
            <v>CONCR.USINADO CONVENCIONAL FCK=25 MPA (OB.C.)</v>
          </cell>
          <cell r="C265" t="str">
            <v>M3</v>
          </cell>
          <cell r="D265">
            <v>230.52</v>
          </cell>
          <cell r="E265">
            <v>0</v>
          </cell>
          <cell r="F265">
            <v>230.52</v>
          </cell>
        </row>
        <row r="266">
          <cell r="A266">
            <v>60521</v>
          </cell>
          <cell r="B266" t="str">
            <v>CONCR.USINADO CONVENCIONAL FCK=30 MPA (OB.C.)</v>
          </cell>
          <cell r="C266" t="str">
            <v>M3</v>
          </cell>
          <cell r="D266">
            <v>244.8</v>
          </cell>
          <cell r="E266">
            <v>0</v>
          </cell>
          <cell r="F266">
            <v>244.8</v>
          </cell>
        </row>
        <row r="267">
          <cell r="A267">
            <v>60522</v>
          </cell>
          <cell r="B267" t="str">
            <v>CONCR.USINADO BOMBEAVEL FCK=13,5 MPA (OB.C.)</v>
          </cell>
          <cell r="C267" t="str">
            <v>M3</v>
          </cell>
          <cell r="D267">
            <v>206.04</v>
          </cell>
          <cell r="E267">
            <v>0</v>
          </cell>
          <cell r="F267">
            <v>206.04</v>
          </cell>
        </row>
        <row r="268">
          <cell r="A268">
            <v>60523</v>
          </cell>
          <cell r="B268" t="str">
            <v>CONCR.USINADO BOMBEAVEL FCK=20 MPA (OB. CIVIS)</v>
          </cell>
          <cell r="C268" t="str">
            <v>M3</v>
          </cell>
          <cell r="D268">
            <v>219.3</v>
          </cell>
          <cell r="E268">
            <v>0</v>
          </cell>
          <cell r="F268">
            <v>219.3</v>
          </cell>
        </row>
        <row r="269">
          <cell r="A269">
            <v>60524</v>
          </cell>
          <cell r="B269" t="str">
            <v>CONCR.USINADO BOMBEAVEL FCK=25 MPA (OB.CIVIS)</v>
          </cell>
          <cell r="C269" t="str">
            <v>M3</v>
          </cell>
          <cell r="D269">
            <v>230.52</v>
          </cell>
          <cell r="E269">
            <v>0</v>
          </cell>
          <cell r="F269">
            <v>230.52</v>
          </cell>
        </row>
        <row r="270">
          <cell r="A270">
            <v>60525</v>
          </cell>
          <cell r="B270" t="str">
            <v>CONCR.USINADO BOMBEAVEL FCK=30 MPA (OB.CIVIS)</v>
          </cell>
          <cell r="C270" t="str">
            <v>M3</v>
          </cell>
          <cell r="D270">
            <v>244.8</v>
          </cell>
          <cell r="E270">
            <v>0</v>
          </cell>
          <cell r="F270">
            <v>244.8</v>
          </cell>
        </row>
        <row r="271">
          <cell r="A271">
            <v>60800</v>
          </cell>
          <cell r="B271" t="str">
            <v>LANÇAM./APLIC.CONCR.USIN.BOMBEADO ESTRUT.(OC)</v>
          </cell>
          <cell r="C271" t="str">
            <v>M3</v>
          </cell>
          <cell r="D271">
            <v>0</v>
          </cell>
          <cell r="E271">
            <v>35.77</v>
          </cell>
          <cell r="F271">
            <v>35.77</v>
          </cell>
        </row>
        <row r="272">
          <cell r="A272">
            <v>60801</v>
          </cell>
          <cell r="B272" t="str">
            <v>LANCAMENTO/APLICACAO CONCRETO - (OBRAS CIVIS)</v>
          </cell>
          <cell r="C272" t="str">
            <v>M3</v>
          </cell>
          <cell r="D272">
            <v>0</v>
          </cell>
          <cell r="E272">
            <v>71.53</v>
          </cell>
          <cell r="F272">
            <v>71.53</v>
          </cell>
        </row>
        <row r="273">
          <cell r="A273">
            <v>60802</v>
          </cell>
          <cell r="B273" t="str">
            <v>LANC./APLIC. CONCRETO EM ESTRUTURA - (OBRAS CIVIS)</v>
          </cell>
          <cell r="C273" t="str">
            <v>M3</v>
          </cell>
          <cell r="D273">
            <v>0.07</v>
          </cell>
          <cell r="E273">
            <v>71.53</v>
          </cell>
          <cell r="F273">
            <v>71.6</v>
          </cell>
        </row>
        <row r="274">
          <cell r="A274">
            <v>60803</v>
          </cell>
          <cell r="B274" t="str">
            <v>BOMBEAMENTO CONCRETO-MINIMO  10 M3 - (OBRAS CIVIS)</v>
          </cell>
          <cell r="C274" t="str">
            <v>M3</v>
          </cell>
          <cell r="D274">
            <v>15</v>
          </cell>
          <cell r="E274">
            <v>0</v>
          </cell>
          <cell r="F274">
            <v>15</v>
          </cell>
        </row>
        <row r="275">
          <cell r="A275">
            <v>60804</v>
          </cell>
          <cell r="B275" t="str">
            <v>CANALETA PREENCHIDA COM BRITA</v>
          </cell>
          <cell r="C275" t="str">
            <v>ML</v>
          </cell>
          <cell r="D275">
            <v>15.85</v>
          </cell>
          <cell r="E275">
            <v>35.34</v>
          </cell>
          <cell r="F275">
            <v>51.19</v>
          </cell>
        </row>
        <row r="276">
          <cell r="A276">
            <v>61001</v>
          </cell>
          <cell r="B276" t="str">
            <v>TRATAMENTO CONCRETO APARENTE</v>
          </cell>
          <cell r="C276" t="str">
            <v>M2</v>
          </cell>
          <cell r="D276">
            <v>0.87</v>
          </cell>
          <cell r="E276">
            <v>4.35</v>
          </cell>
          <cell r="F276">
            <v>5.22</v>
          </cell>
        </row>
        <row r="277">
          <cell r="A277">
            <v>61002</v>
          </cell>
          <cell r="B277" t="str">
            <v>CONC.ARM.COMUM FCK-150 FORM.TAB.U=3 - (OBRAS CIVIS)</v>
          </cell>
          <cell r="C277" t="str">
            <v>M3</v>
          </cell>
          <cell r="D277">
            <v>766.81</v>
          </cell>
          <cell r="E277">
            <v>390.53</v>
          </cell>
          <cell r="F277">
            <v>1157.34</v>
          </cell>
        </row>
        <row r="278">
          <cell r="A278">
            <v>61003</v>
          </cell>
          <cell r="B278" t="str">
            <v>CONC.ARM.APAR.FCK-150 (F.RES.U=4) - (OBRAS CIVIS)</v>
          </cell>
          <cell r="C278" t="str">
            <v>M3</v>
          </cell>
          <cell r="D278">
            <v>713.76</v>
          </cell>
          <cell r="E278">
            <v>338.32</v>
          </cell>
          <cell r="F278">
            <v>1052.08</v>
          </cell>
        </row>
        <row r="279">
          <cell r="A279">
            <v>61004</v>
          </cell>
          <cell r="B279" t="str">
            <v>&gt;</v>
          </cell>
          <cell r="C279" t="str">
            <v>UD</v>
          </cell>
          <cell r="D279">
            <v>17.65</v>
          </cell>
          <cell r="E279">
            <v>0</v>
          </cell>
          <cell r="F279">
            <v>17.65</v>
          </cell>
        </row>
        <row r="280">
          <cell r="A280">
            <v>61005</v>
          </cell>
          <cell r="B280" t="str">
            <v>PROJETO ESTRUTURAL - (OBRAS CIVIS)</v>
          </cell>
          <cell r="C280" t="str">
            <v>UD</v>
          </cell>
          <cell r="D280">
            <v>17.65</v>
          </cell>
          <cell r="E280">
            <v>0</v>
          </cell>
          <cell r="F280">
            <v>17.65</v>
          </cell>
        </row>
        <row r="281">
          <cell r="A281">
            <v>61006</v>
          </cell>
          <cell r="B281" t="str">
            <v>CONCR.ARM.APAR.FCK150 (F.PLAST.U=7) - (OBRAS CIVIS)</v>
          </cell>
          <cell r="C281" t="str">
            <v>M3</v>
          </cell>
          <cell r="D281">
            <v>766.89</v>
          </cell>
          <cell r="E281">
            <v>166.64</v>
          </cell>
          <cell r="F281">
            <v>933.53</v>
          </cell>
        </row>
        <row r="282">
          <cell r="A282">
            <v>61007</v>
          </cell>
          <cell r="B282" t="str">
            <v>CONC.ARM.AP.FCK=150 (F.PLAST.U=5) - (OBRAS CIVIS)</v>
          </cell>
          <cell r="C282" t="str">
            <v>M3</v>
          </cell>
          <cell r="D282">
            <v>716.45</v>
          </cell>
          <cell r="E282">
            <v>340.25</v>
          </cell>
          <cell r="F282">
            <v>1056.7</v>
          </cell>
        </row>
        <row r="283">
          <cell r="A283">
            <v>61008</v>
          </cell>
          <cell r="B283" t="str">
            <v>CONC.ARMADO COMUM FCK=200 FORM.TABUA U=3-(OB.C.)</v>
          </cell>
          <cell r="C283" t="str">
            <v>M3</v>
          </cell>
          <cell r="D283">
            <v>775.8</v>
          </cell>
          <cell r="E283">
            <v>397.22</v>
          </cell>
          <cell r="F283">
            <v>1173.02</v>
          </cell>
        </row>
        <row r="284">
          <cell r="A284">
            <v>61009</v>
          </cell>
          <cell r="B284" t="str">
            <v>&gt;</v>
          </cell>
          <cell r="C284" t="str">
            <v>UD</v>
          </cell>
          <cell r="D284">
            <v>17.65</v>
          </cell>
          <cell r="E284">
            <v>0</v>
          </cell>
          <cell r="F284">
            <v>17.65</v>
          </cell>
        </row>
        <row r="285">
          <cell r="A285">
            <v>61010</v>
          </cell>
          <cell r="B285" t="str">
            <v>&gt;</v>
          </cell>
          <cell r="C285" t="str">
            <v>UD</v>
          </cell>
          <cell r="D285">
            <v>0</v>
          </cell>
          <cell r="E285">
            <v>39.64</v>
          </cell>
          <cell r="F285">
            <v>39.64</v>
          </cell>
        </row>
        <row r="286">
          <cell r="A286">
            <v>61011</v>
          </cell>
          <cell r="B286" t="str">
            <v>CONC.ARM.AP.FCK=200 (F.PLAST.U=5) - (OBRAS CIVIS)</v>
          </cell>
          <cell r="C286" t="str">
            <v>M3</v>
          </cell>
          <cell r="D286">
            <v>725.34</v>
          </cell>
          <cell r="E286">
            <v>345.01</v>
          </cell>
          <cell r="F286">
            <v>1070.35</v>
          </cell>
        </row>
        <row r="287">
          <cell r="A287">
            <v>61020</v>
          </cell>
          <cell r="B287" t="str">
            <v>CONC.ARM.AP.FCK=20  BOMB.C/PLAST.E SILICA F. M.PL.12MM</v>
          </cell>
          <cell r="C287" t="str">
            <v>M3</v>
          </cell>
          <cell r="D287">
            <v>808.7</v>
          </cell>
          <cell r="E287">
            <v>275.77</v>
          </cell>
          <cell r="F287">
            <v>1084.47</v>
          </cell>
        </row>
        <row r="288">
          <cell r="A288">
            <v>61101</v>
          </cell>
          <cell r="B288" t="str">
            <v>FORRO LAJE PRE-MOLDADA CAP. E=2CM C/FERR.DISTRIB.</v>
          </cell>
          <cell r="C288" t="str">
            <v>M2</v>
          </cell>
          <cell r="D288">
            <v>37.14</v>
          </cell>
          <cell r="E288">
            <v>5.67</v>
          </cell>
          <cell r="F288">
            <v>42.81</v>
          </cell>
        </row>
        <row r="289">
          <cell r="A289">
            <v>61102</v>
          </cell>
          <cell r="B289" t="str">
            <v>LAJE PRE-MOLD.P/PISO CAP E=4CM C/FERR.DISTRIBUIÇÃO</v>
          </cell>
          <cell r="C289" t="str">
            <v>M2</v>
          </cell>
          <cell r="D289">
            <v>43.32</v>
          </cell>
          <cell r="E289">
            <v>5.81</v>
          </cell>
          <cell r="F289">
            <v>49.13</v>
          </cell>
        </row>
        <row r="290">
          <cell r="A290">
            <v>61106</v>
          </cell>
          <cell r="B290" t="str">
            <v>ESCORAMENTO MONTAGEM E DESFORMA DE LAJE EM u - U=1</v>
          </cell>
          <cell r="C290" t="str">
            <v>M2</v>
          </cell>
          <cell r="D290">
            <v>11.83</v>
          </cell>
          <cell r="E290">
            <v>4.52</v>
          </cell>
          <cell r="F290">
            <v>16.35</v>
          </cell>
        </row>
        <row r="291">
          <cell r="B291" t="str">
            <v>VEZ</v>
          </cell>
        </row>
        <row r="292">
          <cell r="A292">
            <v>61107</v>
          </cell>
          <cell r="B292" t="str">
            <v>ESCORAMENTO MONTAGEM E DESFORMA DE LAJE EM u - U=2 V</v>
          </cell>
          <cell r="C292" t="str">
            <v>M2</v>
          </cell>
          <cell r="D292">
            <v>7.12</v>
          </cell>
          <cell r="E292">
            <v>3.66</v>
          </cell>
          <cell r="F292">
            <v>10.78</v>
          </cell>
        </row>
        <row r="293">
          <cell r="A293">
            <v>61108</v>
          </cell>
          <cell r="B293" t="str">
            <v>ESCORAMENTO MONTAGEM E DESFORMA LAJE EM u - U=3V</v>
          </cell>
          <cell r="C293" t="str">
            <v>M2</v>
          </cell>
          <cell r="D293">
            <v>5.54</v>
          </cell>
          <cell r="E293">
            <v>3.39</v>
          </cell>
          <cell r="F293">
            <v>8.93</v>
          </cell>
        </row>
        <row r="294">
          <cell r="A294">
            <v>70000</v>
          </cell>
          <cell r="B294" t="str">
            <v>INST. ELET./TELEFONICA/CABEAMENTO ESTRUTURADO</v>
          </cell>
          <cell r="C294" t="str">
            <v> </v>
          </cell>
          <cell r="D294">
            <v>0</v>
          </cell>
          <cell r="E294">
            <v>0</v>
          </cell>
          <cell r="F294">
            <v>0</v>
          </cell>
        </row>
        <row r="295">
          <cell r="A295">
            <v>70101</v>
          </cell>
          <cell r="B295" t="str">
            <v>INSTALACOES ELETRICAS</v>
          </cell>
          <cell r="C295" t="str">
            <v>UD</v>
          </cell>
          <cell r="D295">
            <v>17.65</v>
          </cell>
          <cell r="E295">
            <v>0</v>
          </cell>
          <cell r="F295">
            <v>17.65</v>
          </cell>
        </row>
        <row r="296">
          <cell r="A296">
            <v>70102</v>
          </cell>
          <cell r="B296" t="str">
            <v>&gt;</v>
          </cell>
          <cell r="C296" t="str">
            <v>UD</v>
          </cell>
          <cell r="D296">
            <v>17.65</v>
          </cell>
          <cell r="E296">
            <v>0</v>
          </cell>
          <cell r="F296">
            <v>17.65</v>
          </cell>
        </row>
        <row r="297">
          <cell r="A297">
            <v>70109</v>
          </cell>
          <cell r="B297" t="str">
            <v>PROJETO ELETRICO</v>
          </cell>
          <cell r="C297" t="str">
            <v>UD</v>
          </cell>
          <cell r="D297">
            <v>17.65</v>
          </cell>
          <cell r="E297">
            <v>0</v>
          </cell>
          <cell r="F297">
            <v>17.65</v>
          </cell>
        </row>
        <row r="298">
          <cell r="A298">
            <v>70111</v>
          </cell>
          <cell r="B298" t="str">
            <v>CX.DE PASSAGEM 40X40 S/F C/TAMPA CONCRETO</v>
          </cell>
          <cell r="C298" t="str">
            <v>UN</v>
          </cell>
          <cell r="D298">
            <v>34.05</v>
          </cell>
          <cell r="E298">
            <v>49.9</v>
          </cell>
          <cell r="F298">
            <v>83.95</v>
          </cell>
        </row>
        <row r="299">
          <cell r="A299">
            <v>70112</v>
          </cell>
          <cell r="B299" t="str">
            <v>&gt;</v>
          </cell>
          <cell r="C299" t="str">
            <v>UD</v>
          </cell>
          <cell r="D299">
            <v>17.65</v>
          </cell>
          <cell r="E299">
            <v>0</v>
          </cell>
          <cell r="F299">
            <v>17.65</v>
          </cell>
        </row>
        <row r="300">
          <cell r="A300">
            <v>70113</v>
          </cell>
          <cell r="B300" t="str">
            <v>&gt;</v>
          </cell>
          <cell r="C300" t="str">
            <v>UD</v>
          </cell>
          <cell r="D300">
            <v>0</v>
          </cell>
          <cell r="E300">
            <v>39.64</v>
          </cell>
          <cell r="F300">
            <v>39.64</v>
          </cell>
        </row>
        <row r="301">
          <cell r="A301">
            <v>70202</v>
          </cell>
          <cell r="B301" t="str">
            <v>INSTALACOES TELEFONICAS</v>
          </cell>
          <cell r="C301" t="str">
            <v>UD</v>
          </cell>
          <cell r="D301">
            <v>17.65</v>
          </cell>
          <cell r="E301">
            <v>0</v>
          </cell>
          <cell r="F301">
            <v>17.65</v>
          </cell>
        </row>
        <row r="302">
          <cell r="A302">
            <v>70203</v>
          </cell>
          <cell r="B302" t="str">
            <v>PROJETO TELEFONICO</v>
          </cell>
          <cell r="C302" t="str">
            <v>UD</v>
          </cell>
          <cell r="D302">
            <v>17.65</v>
          </cell>
          <cell r="E302">
            <v>0</v>
          </cell>
          <cell r="F302">
            <v>17.65</v>
          </cell>
        </row>
        <row r="303">
          <cell r="A303">
            <v>70204</v>
          </cell>
          <cell r="B303" t="str">
            <v>ALCA PREFORMADA DE DISTRIBUICAO</v>
          </cell>
          <cell r="C303" t="str">
            <v>UN</v>
          </cell>
          <cell r="D303">
            <v>1.79</v>
          </cell>
          <cell r="E303">
            <v>2.86</v>
          </cell>
          <cell r="F303">
            <v>4.65</v>
          </cell>
        </row>
        <row r="304">
          <cell r="A304">
            <v>70205</v>
          </cell>
          <cell r="B304" t="str">
            <v>ANEL DE PROTECAO PARA BASE DZ ATE 25A</v>
          </cell>
          <cell r="C304" t="str">
            <v>UN</v>
          </cell>
          <cell r="D304">
            <v>0.44</v>
          </cell>
          <cell r="E304">
            <v>0.57</v>
          </cell>
          <cell r="F304">
            <v>1.01</v>
          </cell>
        </row>
        <row r="305">
          <cell r="A305">
            <v>70206</v>
          </cell>
          <cell r="B305" t="str">
            <v>ANEL DE PROTECAO PARA BASE DZ ATE 63A</v>
          </cell>
          <cell r="C305" t="str">
            <v>UN</v>
          </cell>
          <cell r="D305">
            <v>1.69</v>
          </cell>
          <cell r="E305">
            <v>0.57</v>
          </cell>
          <cell r="F305">
            <v>2.26</v>
          </cell>
        </row>
        <row r="306">
          <cell r="A306">
            <v>70207</v>
          </cell>
          <cell r="B306" t="str">
            <v>ANEL GUIA No. 2 - PADRAO TELEGOIAS</v>
          </cell>
          <cell r="C306" t="str">
            <v>UN</v>
          </cell>
          <cell r="D306">
            <v>1.37</v>
          </cell>
          <cell r="E306">
            <v>1.71</v>
          </cell>
          <cell r="F306">
            <v>3.08</v>
          </cell>
        </row>
        <row r="307">
          <cell r="A307">
            <v>70211</v>
          </cell>
          <cell r="B307" t="str">
            <v>ANILHA PLÁSTICA 25 CM</v>
          </cell>
          <cell r="C307" t="str">
            <v>UN</v>
          </cell>
          <cell r="D307">
            <v>0.09</v>
          </cell>
          <cell r="E307">
            <v>0.09</v>
          </cell>
          <cell r="F307">
            <v>0.18</v>
          </cell>
        </row>
        <row r="308">
          <cell r="A308">
            <v>70218</v>
          </cell>
          <cell r="B308" t="str">
            <v>ARAME DE AÇO GALVANIZADO No. 12 BWG</v>
          </cell>
          <cell r="C308" t="str">
            <v>M</v>
          </cell>
          <cell r="D308">
            <v>0.33</v>
          </cell>
          <cell r="E308">
            <v>0.46</v>
          </cell>
          <cell r="F308">
            <v>0.79</v>
          </cell>
        </row>
        <row r="309">
          <cell r="A309">
            <v>70220</v>
          </cell>
          <cell r="B309" t="str">
            <v>ARAND.A PROVA DE TEMPO C/GRADE MET.SUP.90 GR&lt;100W</v>
          </cell>
          <cell r="C309" t="str">
            <v>UN</v>
          </cell>
          <cell r="D309">
            <v>62.89</v>
          </cell>
          <cell r="E309">
            <v>4.58</v>
          </cell>
          <cell r="F309">
            <v>67.47</v>
          </cell>
        </row>
        <row r="310">
          <cell r="A310">
            <v>70221</v>
          </cell>
          <cell r="B310" t="str">
            <v>ARANDELA USO INTERNO 100 W</v>
          </cell>
          <cell r="C310" t="str">
            <v>UN</v>
          </cell>
          <cell r="D310">
            <v>59.9</v>
          </cell>
          <cell r="E310">
            <v>4.58</v>
          </cell>
          <cell r="F310">
            <v>64.48</v>
          </cell>
        </row>
        <row r="311">
          <cell r="A311">
            <v>70222</v>
          </cell>
          <cell r="B311" t="str">
            <v>ARANDELA DE USO INTERNO 60 W</v>
          </cell>
          <cell r="C311" t="str">
            <v>UN</v>
          </cell>
          <cell r="D311">
            <v>66.74</v>
          </cell>
          <cell r="E311">
            <v>4.58</v>
          </cell>
          <cell r="F311">
            <v>71.32</v>
          </cell>
        </row>
        <row r="312">
          <cell r="A312">
            <v>70225</v>
          </cell>
          <cell r="B312" t="str">
            <v>ARANDELA USO EXTERNO 100 W 45º</v>
          </cell>
          <cell r="C312" t="str">
            <v>UN</v>
          </cell>
          <cell r="D312">
            <v>61.55</v>
          </cell>
          <cell r="E312">
            <v>11.45</v>
          </cell>
          <cell r="F312">
            <v>73</v>
          </cell>
        </row>
        <row r="313">
          <cell r="A313">
            <v>70226</v>
          </cell>
          <cell r="B313" t="str">
            <v>ARANDELA DE EMBUTIR USO EXTERNO/INTERNO (ATE 100 W)</v>
          </cell>
          <cell r="C313" t="str">
            <v>UN</v>
          </cell>
          <cell r="D313">
            <v>53</v>
          </cell>
          <cell r="E313">
            <v>11.45</v>
          </cell>
          <cell r="F313">
            <v>64.45</v>
          </cell>
        </row>
        <row r="314">
          <cell r="A314">
            <v>70229</v>
          </cell>
          <cell r="B314" t="str">
            <v>ARAME GALVANIZADO 12 BWG</v>
          </cell>
          <cell r="C314" t="str">
            <v>KG</v>
          </cell>
          <cell r="D314">
            <v>6.55</v>
          </cell>
          <cell r="E314">
            <v>10.39</v>
          </cell>
          <cell r="F314">
            <v>16.94</v>
          </cell>
        </row>
        <row r="315">
          <cell r="A315">
            <v>70230</v>
          </cell>
          <cell r="B315" t="str">
            <v>ARMACAO SECUNDARIA LEVE 1 ELEMENTO</v>
          </cell>
          <cell r="C315" t="str">
            <v>UN</v>
          </cell>
          <cell r="D315">
            <v>4.28</v>
          </cell>
          <cell r="E315">
            <v>5.73</v>
          </cell>
          <cell r="F315">
            <v>10.01</v>
          </cell>
        </row>
        <row r="316">
          <cell r="A316">
            <v>70231</v>
          </cell>
          <cell r="B316" t="str">
            <v>ARMACAO SECUNDARIA LEVE 2 ELEMENTOS</v>
          </cell>
          <cell r="C316" t="str">
            <v>UN</v>
          </cell>
          <cell r="D316">
            <v>10.7</v>
          </cell>
          <cell r="E316">
            <v>11.45</v>
          </cell>
          <cell r="F316">
            <v>22.15</v>
          </cell>
        </row>
        <row r="317">
          <cell r="A317">
            <v>70232</v>
          </cell>
          <cell r="B317" t="str">
            <v>ARMACAO SECUNDARIA LEVE 3 ELEMENTOS</v>
          </cell>
          <cell r="C317" t="str">
            <v>UN</v>
          </cell>
          <cell r="D317">
            <v>15.5</v>
          </cell>
          <cell r="E317">
            <v>17.18</v>
          </cell>
          <cell r="F317">
            <v>32.68</v>
          </cell>
        </row>
        <row r="318">
          <cell r="A318">
            <v>70233</v>
          </cell>
          <cell r="B318" t="str">
            <v>ARMACAO SECUNDARIA LEVE 4 ELEMENTOS</v>
          </cell>
          <cell r="C318" t="str">
            <v>UN</v>
          </cell>
          <cell r="D318">
            <v>16.83</v>
          </cell>
          <cell r="E318">
            <v>22.9</v>
          </cell>
          <cell r="F318">
            <v>39.73</v>
          </cell>
        </row>
        <row r="319">
          <cell r="A319">
            <v>70240</v>
          </cell>
          <cell r="B319" t="str">
            <v>ARMACAO SECUNDARIA PESADA 1 ELEMENTO</v>
          </cell>
          <cell r="C319" t="str">
            <v>UN</v>
          </cell>
          <cell r="D319">
            <v>6.6</v>
          </cell>
          <cell r="E319">
            <v>6.87</v>
          </cell>
          <cell r="F319">
            <v>13.47</v>
          </cell>
        </row>
        <row r="320">
          <cell r="A320">
            <v>70241</v>
          </cell>
          <cell r="B320" t="str">
            <v>ARMACAO SECUNDARIA PESADA 2 ELEMENTOS</v>
          </cell>
          <cell r="C320" t="str">
            <v>UN</v>
          </cell>
          <cell r="D320">
            <v>15.45</v>
          </cell>
          <cell r="E320">
            <v>13.74</v>
          </cell>
          <cell r="F320">
            <v>29.19</v>
          </cell>
        </row>
        <row r="321">
          <cell r="A321">
            <v>70242</v>
          </cell>
          <cell r="B321" t="str">
            <v>ARMACAO SECUNDARIA PESADA 3 ELEMENTOS</v>
          </cell>
          <cell r="C321" t="str">
            <v>UN</v>
          </cell>
          <cell r="D321">
            <v>16.8</v>
          </cell>
          <cell r="E321">
            <v>27.48</v>
          </cell>
          <cell r="F321">
            <v>44.28</v>
          </cell>
        </row>
        <row r="322">
          <cell r="A322">
            <v>70243</v>
          </cell>
          <cell r="B322" t="str">
            <v>ARMACAO SECUNDARIA PESADA 4 ELEMENTOS</v>
          </cell>
          <cell r="C322" t="str">
            <v>UN</v>
          </cell>
          <cell r="D322">
            <v>29.8</v>
          </cell>
          <cell r="E322">
            <v>27.48</v>
          </cell>
          <cell r="F322">
            <v>57.28</v>
          </cell>
        </row>
        <row r="323">
          <cell r="A323">
            <v>70250</v>
          </cell>
          <cell r="B323" t="str">
            <v>ARRUELA QUAD.ACO GALVANIZADO 3X38X38MM FURO 18MM</v>
          </cell>
          <cell r="C323" t="str">
            <v>UN</v>
          </cell>
          <cell r="D323">
            <v>0.51</v>
          </cell>
          <cell r="E323">
            <v>0.23</v>
          </cell>
          <cell r="F323">
            <v>0.74</v>
          </cell>
        </row>
        <row r="324">
          <cell r="A324">
            <v>70251</v>
          </cell>
          <cell r="B324" t="str">
            <v>ARRUELA LISA D=1/4"</v>
          </cell>
          <cell r="C324" t="str">
            <v>UN</v>
          </cell>
          <cell r="D324">
            <v>0.05</v>
          </cell>
          <cell r="E324">
            <v>0</v>
          </cell>
          <cell r="F324">
            <v>0.05</v>
          </cell>
        </row>
        <row r="325">
          <cell r="A325">
            <v>70252</v>
          </cell>
          <cell r="B325" t="str">
            <v>ARRUELA LISA D=5/16"</v>
          </cell>
          <cell r="C325" t="str">
            <v>UN</v>
          </cell>
          <cell r="D325">
            <v>0.05</v>
          </cell>
          <cell r="E325">
            <v>0</v>
          </cell>
          <cell r="F325">
            <v>0.05</v>
          </cell>
        </row>
        <row r="326">
          <cell r="A326">
            <v>70260</v>
          </cell>
          <cell r="B326" t="str">
            <v>BARRA DE COBRE 1" X 1/8" (0,8052 KG/M)</v>
          </cell>
          <cell r="C326" t="str">
            <v>ML</v>
          </cell>
          <cell r="D326">
            <v>38.42</v>
          </cell>
          <cell r="E326">
            <v>7.67</v>
          </cell>
          <cell r="F326">
            <v>46.09</v>
          </cell>
        </row>
        <row r="327">
          <cell r="A327">
            <v>70261</v>
          </cell>
          <cell r="B327" t="str">
            <v>BARRA DE COBRE 1" X 3/16" (1,0432 KG/M)</v>
          </cell>
          <cell r="C327" t="str">
            <v>ML</v>
          </cell>
          <cell r="D327">
            <v>51.59</v>
          </cell>
          <cell r="E327">
            <v>7.67</v>
          </cell>
          <cell r="F327">
            <v>59.26</v>
          </cell>
        </row>
        <row r="328">
          <cell r="A328">
            <v>70262</v>
          </cell>
          <cell r="B328" t="str">
            <v>BARRA DE COBRE 1.1/2" X 1/8" (1,0483 KG/M)</v>
          </cell>
          <cell r="C328" t="str">
            <v>ML</v>
          </cell>
          <cell r="D328">
            <v>51.84</v>
          </cell>
          <cell r="E328">
            <v>7.67</v>
          </cell>
          <cell r="F328">
            <v>59.51</v>
          </cell>
        </row>
        <row r="329">
          <cell r="A329">
            <v>70263</v>
          </cell>
          <cell r="B329" t="str">
            <v>BARRA DE COBRE 1.1/2" X 3/16" (1,5648 KG/M)</v>
          </cell>
          <cell r="C329" t="str">
            <v>ML</v>
          </cell>
          <cell r="D329">
            <v>77.38</v>
          </cell>
          <cell r="E329">
            <v>7.67</v>
          </cell>
          <cell r="F329">
            <v>85.05</v>
          </cell>
        </row>
        <row r="330">
          <cell r="A330">
            <v>70264</v>
          </cell>
          <cell r="B330" t="str">
            <v>BARRA DE COBRE 1.1/4" X 1/8" (0,8690 KG/M)</v>
          </cell>
          <cell r="C330" t="str">
            <v>ML</v>
          </cell>
          <cell r="D330">
            <v>42.97</v>
          </cell>
          <cell r="E330">
            <v>7.67</v>
          </cell>
          <cell r="F330">
            <v>50.64</v>
          </cell>
        </row>
        <row r="331">
          <cell r="A331">
            <v>70265</v>
          </cell>
          <cell r="B331" t="str">
            <v>BARRA DE COBRE 1.1/4" X 3/16" (1,3040 KG/M)</v>
          </cell>
          <cell r="C331" t="str">
            <v>ML</v>
          </cell>
          <cell r="D331">
            <v>64.48</v>
          </cell>
          <cell r="E331">
            <v>7.67</v>
          </cell>
          <cell r="F331">
            <v>72.15</v>
          </cell>
        </row>
        <row r="332">
          <cell r="A332">
            <v>70266</v>
          </cell>
          <cell r="B332" t="str">
            <v>BARRA DE COBRE 1/2" X 3/16" (0,5216 KG/M)</v>
          </cell>
          <cell r="C332" t="str">
            <v>ML</v>
          </cell>
          <cell r="D332">
            <v>25.79</v>
          </cell>
          <cell r="E332">
            <v>7.67</v>
          </cell>
          <cell r="F332">
            <v>33.46</v>
          </cell>
        </row>
        <row r="333">
          <cell r="A333">
            <v>70267</v>
          </cell>
          <cell r="B333" t="str">
            <v>BARRA DE COBRE 2" X 1/8" (1,3905 KG/M)</v>
          </cell>
          <cell r="C333" t="str">
            <v>ML</v>
          </cell>
          <cell r="D333">
            <v>68.76</v>
          </cell>
          <cell r="E333">
            <v>7.67</v>
          </cell>
          <cell r="F333">
            <v>76.43</v>
          </cell>
        </row>
        <row r="334">
          <cell r="A334">
            <v>70268</v>
          </cell>
          <cell r="B334" t="str">
            <v>BARRA DE COBRE 2" X 3/16"  (2,0865 KG/M)</v>
          </cell>
          <cell r="C334" t="str">
            <v>ML</v>
          </cell>
          <cell r="D334">
            <v>103.18</v>
          </cell>
          <cell r="E334">
            <v>7.67</v>
          </cell>
          <cell r="F334">
            <v>110.85</v>
          </cell>
        </row>
        <row r="335">
          <cell r="A335">
            <v>70269</v>
          </cell>
          <cell r="B335" t="str">
            <v>BARRA DE COBRE 3/4" X 3/16" (0,7823 KG/M)</v>
          </cell>
          <cell r="C335" t="str">
            <v>ML</v>
          </cell>
          <cell r="D335">
            <v>38.68</v>
          </cell>
          <cell r="E335">
            <v>7.67</v>
          </cell>
          <cell r="F335">
            <v>46.35</v>
          </cell>
        </row>
        <row r="336">
          <cell r="A336">
            <v>70270</v>
          </cell>
          <cell r="B336" t="str">
            <v>BARRA DE COBRE 3/4"X1/8" (0,5214 KG/M)</v>
          </cell>
          <cell r="C336" t="str">
            <v>ML</v>
          </cell>
          <cell r="D336">
            <v>25.78</v>
          </cell>
          <cell r="E336">
            <v>7.67</v>
          </cell>
          <cell r="F336">
            <v>33.45</v>
          </cell>
        </row>
        <row r="337">
          <cell r="A337">
            <v>70275</v>
          </cell>
          <cell r="B337" t="str">
            <v>BASE BZ DE 25A A 63A</v>
          </cell>
          <cell r="C337" t="str">
            <v>UN</v>
          </cell>
          <cell r="D337">
            <v>8.15</v>
          </cell>
          <cell r="E337">
            <v>5.73</v>
          </cell>
          <cell r="F337">
            <v>13.88</v>
          </cell>
        </row>
        <row r="338">
          <cell r="A338">
            <v>70276</v>
          </cell>
          <cell r="B338" t="str">
            <v>BASE DZ ATE 25A</v>
          </cell>
          <cell r="C338" t="str">
            <v>UN</v>
          </cell>
          <cell r="D338">
            <v>7.79</v>
          </cell>
          <cell r="E338">
            <v>5.73</v>
          </cell>
          <cell r="F338">
            <v>13.52</v>
          </cell>
        </row>
        <row r="339">
          <cell r="A339">
            <v>70277</v>
          </cell>
          <cell r="B339" t="str">
            <v>BASE P/FUSIVEL NH ATE 160A</v>
          </cell>
          <cell r="C339" t="str">
            <v>UN</v>
          </cell>
          <cell r="D339">
            <v>12.77</v>
          </cell>
          <cell r="E339">
            <v>5.73</v>
          </cell>
          <cell r="F339">
            <v>18.5</v>
          </cell>
        </row>
        <row r="340">
          <cell r="A340">
            <v>70278</v>
          </cell>
          <cell r="B340" t="str">
            <v>BASE P/FUSIVEL NH DE 250A</v>
          </cell>
          <cell r="C340" t="str">
            <v>UN</v>
          </cell>
          <cell r="D340">
            <v>43.5</v>
          </cell>
          <cell r="E340">
            <v>5.73</v>
          </cell>
          <cell r="F340">
            <v>49.23</v>
          </cell>
        </row>
        <row r="341">
          <cell r="A341">
            <v>70279</v>
          </cell>
          <cell r="B341" t="str">
            <v>BASE P/FUSIVEL NH DE 400A</v>
          </cell>
          <cell r="C341" t="str">
            <v>UN</v>
          </cell>
          <cell r="D341">
            <v>48.72</v>
          </cell>
          <cell r="E341">
            <v>6.3</v>
          </cell>
          <cell r="F341">
            <v>55.02</v>
          </cell>
        </row>
        <row r="342">
          <cell r="A342">
            <v>70280</v>
          </cell>
          <cell r="B342" t="str">
            <v>BASE P/FUSIVEL NH DE 630A</v>
          </cell>
          <cell r="C342" t="str">
            <v>UN</v>
          </cell>
          <cell r="D342">
            <v>70.97</v>
          </cell>
          <cell r="E342">
            <v>6.3</v>
          </cell>
          <cell r="F342">
            <v>77.27</v>
          </cell>
        </row>
        <row r="343">
          <cell r="A343">
            <v>70281</v>
          </cell>
          <cell r="B343" t="str">
            <v>BASE P/GLOBO OU DROPS (1 LAMPADA) BOCA 10" CMCLS</v>
          </cell>
          <cell r="C343" t="str">
            <v>UN</v>
          </cell>
          <cell r="D343">
            <v>4.5</v>
          </cell>
          <cell r="E343">
            <v>1.59</v>
          </cell>
          <cell r="F343">
            <v>6.09</v>
          </cell>
        </row>
        <row r="344">
          <cell r="A344">
            <v>70282</v>
          </cell>
          <cell r="B344" t="str">
            <v>BASE DE FERRO FUNDIDO P/MASTRO 1.1/2"</v>
          </cell>
          <cell r="C344" t="str">
            <v>UN</v>
          </cell>
          <cell r="D344">
            <v>31.47</v>
          </cell>
          <cell r="E344">
            <v>11.45</v>
          </cell>
          <cell r="F344">
            <v>42.92</v>
          </cell>
        </row>
        <row r="345">
          <cell r="A345">
            <v>70283</v>
          </cell>
          <cell r="B345" t="str">
            <v>BLOCO BER-10 (BLOCO DE ENGATE RAPIDO)</v>
          </cell>
          <cell r="C345" t="str">
            <v>UN</v>
          </cell>
          <cell r="D345">
            <v>7.34</v>
          </cell>
          <cell r="E345">
            <v>5.73</v>
          </cell>
          <cell r="F345">
            <v>13.07</v>
          </cell>
        </row>
        <row r="346">
          <cell r="A346">
            <v>70284</v>
          </cell>
          <cell r="B346" t="str">
            <v>BLOCO TELEFONICO BLI-10 C/CANALETA</v>
          </cell>
          <cell r="C346" t="str">
            <v>UN</v>
          </cell>
          <cell r="D346">
            <v>2.25</v>
          </cell>
          <cell r="E346">
            <v>5.73</v>
          </cell>
          <cell r="F346">
            <v>7.98</v>
          </cell>
        </row>
        <row r="347">
          <cell r="A347">
            <v>70285</v>
          </cell>
          <cell r="B347" t="str">
            <v>BORNE TERMINAL SAK 2,5 MM2</v>
          </cell>
          <cell r="C347" t="str">
            <v>UN</v>
          </cell>
          <cell r="D347">
            <v>2.6</v>
          </cell>
          <cell r="E347">
            <v>3.44</v>
          </cell>
          <cell r="F347">
            <v>6.04</v>
          </cell>
        </row>
        <row r="348">
          <cell r="A348">
            <v>70286</v>
          </cell>
          <cell r="B348" t="str">
            <v>BORNE TERMINAL SAK 4 MM2</v>
          </cell>
          <cell r="C348" t="str">
            <v>UN</v>
          </cell>
          <cell r="D348">
            <v>2.92</v>
          </cell>
          <cell r="E348">
            <v>3.44</v>
          </cell>
          <cell r="F348">
            <v>6.36</v>
          </cell>
        </row>
        <row r="349">
          <cell r="A349">
            <v>70287</v>
          </cell>
          <cell r="B349" t="str">
            <v>BORNE TERMINAL SAK 6 MM2</v>
          </cell>
          <cell r="C349" t="str">
            <v>UN</v>
          </cell>
          <cell r="D349">
            <v>4.32</v>
          </cell>
          <cell r="E349">
            <v>3.44</v>
          </cell>
          <cell r="F349">
            <v>7.76</v>
          </cell>
        </row>
        <row r="350">
          <cell r="A350">
            <v>70288</v>
          </cell>
          <cell r="B350" t="str">
            <v>BORNE TERMINAL SAK 10 MM2</v>
          </cell>
          <cell r="C350" t="str">
            <v>UN</v>
          </cell>
          <cell r="D350">
            <v>4.74</v>
          </cell>
          <cell r="E350">
            <v>4.01</v>
          </cell>
          <cell r="F350">
            <v>8.75</v>
          </cell>
        </row>
        <row r="351">
          <cell r="A351">
            <v>70289</v>
          </cell>
          <cell r="B351" t="str">
            <v>BORNE TERMINAL SAK 16 MM2</v>
          </cell>
          <cell r="C351" t="str">
            <v>UN</v>
          </cell>
          <cell r="D351">
            <v>5.35</v>
          </cell>
          <cell r="E351">
            <v>4.01</v>
          </cell>
          <cell r="F351">
            <v>9.36</v>
          </cell>
        </row>
        <row r="352">
          <cell r="A352">
            <v>70290</v>
          </cell>
          <cell r="B352" t="str">
            <v>BORNE TERMINAL SAK 25 MM2</v>
          </cell>
          <cell r="C352" t="str">
            <v>UN</v>
          </cell>
          <cell r="D352">
            <v>11.25</v>
          </cell>
          <cell r="E352">
            <v>4.01</v>
          </cell>
          <cell r="F352">
            <v>15.26</v>
          </cell>
        </row>
        <row r="353">
          <cell r="A353">
            <v>70291</v>
          </cell>
          <cell r="B353" t="str">
            <v>BORNE TERMINAL SAK 35 MM2</v>
          </cell>
          <cell r="C353" t="str">
            <v>UN</v>
          </cell>
          <cell r="D353">
            <v>13.44</v>
          </cell>
          <cell r="E353">
            <v>4.58</v>
          </cell>
          <cell r="F353">
            <v>18.02</v>
          </cell>
        </row>
        <row r="354">
          <cell r="A354">
            <v>70292</v>
          </cell>
          <cell r="B354" t="str">
            <v>BORNE TERMINAL SAK 50 MM2</v>
          </cell>
          <cell r="C354" t="str">
            <v>UN</v>
          </cell>
          <cell r="D354">
            <v>27.38</v>
          </cell>
          <cell r="E354">
            <v>4.58</v>
          </cell>
          <cell r="F354">
            <v>31.96</v>
          </cell>
        </row>
        <row r="355">
          <cell r="A355">
            <v>70293</v>
          </cell>
          <cell r="B355" t="str">
            <v>BORNE TERMINAL SAK 70 MM2</v>
          </cell>
          <cell r="C355" t="str">
            <v>UN</v>
          </cell>
          <cell r="D355">
            <v>46.95</v>
          </cell>
          <cell r="E355">
            <v>4.58</v>
          </cell>
          <cell r="F355">
            <v>51.53</v>
          </cell>
        </row>
        <row r="356">
          <cell r="A356">
            <v>70295</v>
          </cell>
          <cell r="B356" t="str">
            <v>BORNE TERMINAL SAK 95 MM2</v>
          </cell>
          <cell r="C356" t="str">
            <v>UN</v>
          </cell>
          <cell r="D356">
            <v>63</v>
          </cell>
          <cell r="E356">
            <v>5.73</v>
          </cell>
          <cell r="F356">
            <v>68.73</v>
          </cell>
        </row>
        <row r="357">
          <cell r="A357">
            <v>70296</v>
          </cell>
          <cell r="B357" t="str">
            <v>BORNE TERMINAL SAK 120 MM2</v>
          </cell>
          <cell r="C357" t="str">
            <v>UN</v>
          </cell>
          <cell r="D357">
            <v>71</v>
          </cell>
          <cell r="E357">
            <v>5.73</v>
          </cell>
          <cell r="F357">
            <v>76.73</v>
          </cell>
        </row>
        <row r="358">
          <cell r="A358">
            <v>70297</v>
          </cell>
          <cell r="B358" t="str">
            <v>BORNE TERMINAL SAK 150 MM2</v>
          </cell>
          <cell r="C358" t="str">
            <v>UN</v>
          </cell>
          <cell r="D358">
            <v>77.4</v>
          </cell>
          <cell r="E358">
            <v>5.73</v>
          </cell>
          <cell r="F358">
            <v>83.13</v>
          </cell>
        </row>
        <row r="359">
          <cell r="A359">
            <v>70303</v>
          </cell>
          <cell r="B359" t="str">
            <v>BOTOEIRA "LIGA-DESLIGA" DE EMBUTIR</v>
          </cell>
          <cell r="C359" t="str">
            <v>UN</v>
          </cell>
          <cell r="D359">
            <v>31.13</v>
          </cell>
          <cell r="E359">
            <v>11.45</v>
          </cell>
          <cell r="F359">
            <v>42.58</v>
          </cell>
        </row>
        <row r="360">
          <cell r="A360">
            <v>70304</v>
          </cell>
          <cell r="B360" t="str">
            <v>BOTOEIRA "LIGA-DESLIGA" P/INSTALACAO APARENTE</v>
          </cell>
          <cell r="C360" t="str">
            <v>UN</v>
          </cell>
          <cell r="D360">
            <v>78</v>
          </cell>
          <cell r="E360">
            <v>11.45</v>
          </cell>
          <cell r="F360">
            <v>89.45</v>
          </cell>
        </row>
        <row r="361">
          <cell r="A361">
            <v>70305</v>
          </cell>
          <cell r="B361" t="str">
            <v>BOTOEIRA "LIGA-DESLIGA" P/INST.EM PORTA  DE QUADRO</v>
          </cell>
          <cell r="C361" t="str">
            <v>UN</v>
          </cell>
          <cell r="D361">
            <v>31.13</v>
          </cell>
          <cell r="E361">
            <v>11.45</v>
          </cell>
          <cell r="F361">
            <v>42.58</v>
          </cell>
        </row>
        <row r="362">
          <cell r="A362">
            <v>70320</v>
          </cell>
          <cell r="B362" t="str">
            <v>BOX CURVO DIAMETRO 1/2"</v>
          </cell>
          <cell r="C362" t="str">
            <v>UN</v>
          </cell>
          <cell r="D362">
            <v>4.01</v>
          </cell>
          <cell r="E362">
            <v>0.8</v>
          </cell>
          <cell r="F362">
            <v>4.81</v>
          </cell>
        </row>
        <row r="363">
          <cell r="A363">
            <v>70321</v>
          </cell>
          <cell r="B363" t="str">
            <v>BOX CURVO DIAMETRO 3/4"</v>
          </cell>
          <cell r="C363" t="str">
            <v>UN</v>
          </cell>
          <cell r="D363">
            <v>4.41</v>
          </cell>
          <cell r="E363">
            <v>1.15</v>
          </cell>
          <cell r="F363">
            <v>5.56</v>
          </cell>
        </row>
        <row r="364">
          <cell r="A364">
            <v>70325</v>
          </cell>
          <cell r="B364" t="str">
            <v>BOX CURVO DIAMETRO 1"</v>
          </cell>
          <cell r="C364" t="str">
            <v>UN</v>
          </cell>
          <cell r="D364">
            <v>5.2</v>
          </cell>
          <cell r="E364">
            <v>1.49</v>
          </cell>
          <cell r="F364">
            <v>6.69</v>
          </cell>
        </row>
        <row r="365">
          <cell r="A365">
            <v>70330</v>
          </cell>
          <cell r="B365" t="str">
            <v>BOX RETO DIAMETRO 1/2"</v>
          </cell>
          <cell r="C365" t="str">
            <v>UN</v>
          </cell>
          <cell r="D365">
            <v>2.07</v>
          </cell>
          <cell r="E365">
            <v>0.23</v>
          </cell>
          <cell r="F365">
            <v>2.3</v>
          </cell>
        </row>
        <row r="366">
          <cell r="A366">
            <v>70331</v>
          </cell>
          <cell r="B366" t="str">
            <v>BOX RETO DIAMETRO 3/4"</v>
          </cell>
          <cell r="C366" t="str">
            <v>UN</v>
          </cell>
          <cell r="D366">
            <v>2.25</v>
          </cell>
          <cell r="E366">
            <v>0.34</v>
          </cell>
          <cell r="F366">
            <v>2.59</v>
          </cell>
        </row>
        <row r="367">
          <cell r="A367">
            <v>70335</v>
          </cell>
          <cell r="B367" t="str">
            <v>BOX RETO DIAMETRO 1"</v>
          </cell>
          <cell r="C367" t="str">
            <v>UN</v>
          </cell>
          <cell r="D367">
            <v>2.5</v>
          </cell>
          <cell r="E367">
            <v>0.57</v>
          </cell>
          <cell r="F367">
            <v>3.07</v>
          </cell>
        </row>
        <row r="368">
          <cell r="A368">
            <v>70350</v>
          </cell>
          <cell r="B368" t="str">
            <v>BRACADEIRA METALICA TIPO "C" DIAM.1/2"</v>
          </cell>
          <cell r="C368" t="str">
            <v>UN</v>
          </cell>
          <cell r="D368">
            <v>0.58</v>
          </cell>
          <cell r="E368">
            <v>0.12</v>
          </cell>
          <cell r="F368">
            <v>0.7</v>
          </cell>
        </row>
        <row r="369">
          <cell r="A369">
            <v>70351</v>
          </cell>
          <cell r="B369" t="str">
            <v>BRACADEIRA METALICA TIPO "C" DIAM. 3/4"</v>
          </cell>
          <cell r="C369" t="str">
            <v>UN</v>
          </cell>
          <cell r="D369">
            <v>0.65</v>
          </cell>
          <cell r="E369">
            <v>0.12</v>
          </cell>
          <cell r="F369">
            <v>0.77</v>
          </cell>
        </row>
        <row r="370">
          <cell r="A370">
            <v>70352</v>
          </cell>
          <cell r="B370" t="str">
            <v>BRACADEIRA METALICA TIPO "C" DIAM. 1"</v>
          </cell>
          <cell r="C370" t="str">
            <v>UN</v>
          </cell>
          <cell r="D370">
            <v>0.68</v>
          </cell>
          <cell r="E370">
            <v>0.12</v>
          </cell>
          <cell r="F370">
            <v>0.8</v>
          </cell>
        </row>
        <row r="371">
          <cell r="A371">
            <v>70353</v>
          </cell>
          <cell r="B371" t="str">
            <v>BRACADEIRA METALICA TIPO "C" DIAM. 1.1/4"</v>
          </cell>
          <cell r="C371" t="str">
            <v>UN</v>
          </cell>
          <cell r="D371">
            <v>1.04</v>
          </cell>
          <cell r="E371">
            <v>0.34</v>
          </cell>
          <cell r="F371">
            <v>1.38</v>
          </cell>
        </row>
        <row r="372">
          <cell r="A372">
            <v>70354</v>
          </cell>
          <cell r="B372" t="str">
            <v>BRACADEIRA METALICA TIPO "C" DIAM. 1.1/2"</v>
          </cell>
          <cell r="C372" t="str">
            <v>UN</v>
          </cell>
          <cell r="D372">
            <v>1.08</v>
          </cell>
          <cell r="E372">
            <v>0.46</v>
          </cell>
          <cell r="F372">
            <v>1.54</v>
          </cell>
        </row>
        <row r="373">
          <cell r="A373">
            <v>70355</v>
          </cell>
          <cell r="B373" t="str">
            <v>BRACADEIRA METALICA TIPO "C" DIAM. 2"</v>
          </cell>
          <cell r="C373" t="str">
            <v>UN</v>
          </cell>
          <cell r="D373">
            <v>1.12</v>
          </cell>
          <cell r="E373">
            <v>0.69</v>
          </cell>
          <cell r="F373">
            <v>1.81</v>
          </cell>
        </row>
        <row r="374">
          <cell r="A374">
            <v>70356</v>
          </cell>
          <cell r="B374" t="str">
            <v>BRACADEIRA METALICA TIPO "C" DIAM. 2.1/2"</v>
          </cell>
          <cell r="C374" t="str">
            <v>UN</v>
          </cell>
          <cell r="D374">
            <v>1.2</v>
          </cell>
          <cell r="E374">
            <v>1.37</v>
          </cell>
          <cell r="F374">
            <v>2.57</v>
          </cell>
        </row>
        <row r="375">
          <cell r="A375">
            <v>70357</v>
          </cell>
          <cell r="B375" t="str">
            <v>BRACADEIRA METALICA TIPO "C" DIAM. 3"</v>
          </cell>
          <cell r="C375" t="str">
            <v>UN</v>
          </cell>
          <cell r="D375">
            <v>1.25</v>
          </cell>
          <cell r="E375">
            <v>2.06</v>
          </cell>
          <cell r="F375">
            <v>3.31</v>
          </cell>
        </row>
        <row r="376">
          <cell r="A376">
            <v>70358</v>
          </cell>
          <cell r="B376" t="str">
            <v>BRACADEIRA METALICA TIPO "C" DIAM. 4"</v>
          </cell>
          <cell r="C376" t="str">
            <v>UN</v>
          </cell>
          <cell r="D376">
            <v>2.26</v>
          </cell>
          <cell r="E376">
            <v>2.86</v>
          </cell>
          <cell r="F376">
            <v>5.12</v>
          </cell>
        </row>
        <row r="377">
          <cell r="A377">
            <v>70370</v>
          </cell>
          <cell r="B377" t="str">
            <v>BRACADEIRA METALICA TIPO "D" DIAM. 1/2"</v>
          </cell>
          <cell r="C377" t="str">
            <v>UN</v>
          </cell>
          <cell r="D377">
            <v>0.62</v>
          </cell>
          <cell r="E377">
            <v>0.12</v>
          </cell>
          <cell r="F377">
            <v>0.74</v>
          </cell>
        </row>
        <row r="378">
          <cell r="A378">
            <v>70371</v>
          </cell>
          <cell r="B378" t="str">
            <v>BRACADEIRA METALICA TIPO "D" DIAM. 3/4"</v>
          </cell>
          <cell r="C378" t="str">
            <v>UN</v>
          </cell>
          <cell r="D378">
            <v>0.62</v>
          </cell>
          <cell r="E378">
            <v>0.12</v>
          </cell>
          <cell r="F378">
            <v>0.74</v>
          </cell>
        </row>
        <row r="379">
          <cell r="A379">
            <v>70372</v>
          </cell>
          <cell r="B379" t="str">
            <v>BRACADEIRA METALICA TIPO "D" DIAM. 1"</v>
          </cell>
          <cell r="C379" t="str">
            <v>UN</v>
          </cell>
          <cell r="D379">
            <v>0.77</v>
          </cell>
          <cell r="E379">
            <v>0.12</v>
          </cell>
          <cell r="F379">
            <v>0.89</v>
          </cell>
        </row>
        <row r="380">
          <cell r="A380">
            <v>70373</v>
          </cell>
          <cell r="B380" t="str">
            <v>BRACADEIRA METALICA TIPO "D" DIAM. 1.1/4"</v>
          </cell>
          <cell r="C380" t="str">
            <v>UN</v>
          </cell>
          <cell r="D380">
            <v>0.89</v>
          </cell>
          <cell r="E380">
            <v>0.34</v>
          </cell>
          <cell r="F380">
            <v>1.23</v>
          </cell>
        </row>
        <row r="381">
          <cell r="A381">
            <v>70374</v>
          </cell>
          <cell r="B381" t="str">
            <v>BRACADEIRA METALICA TIPO "D" DIAM. 1.1/2"</v>
          </cell>
          <cell r="C381" t="str">
            <v>UN</v>
          </cell>
          <cell r="D381">
            <v>0.91</v>
          </cell>
          <cell r="E381">
            <v>0.46</v>
          </cell>
          <cell r="F381">
            <v>1.37</v>
          </cell>
        </row>
        <row r="382">
          <cell r="A382">
            <v>70375</v>
          </cell>
          <cell r="B382" t="str">
            <v>BRACADEIRA METALICA TIPO "D" DIAM. 2"</v>
          </cell>
          <cell r="C382" t="str">
            <v>UN</v>
          </cell>
          <cell r="D382">
            <v>0.95</v>
          </cell>
          <cell r="E382">
            <v>0.69</v>
          </cell>
          <cell r="F382">
            <v>1.64</v>
          </cell>
        </row>
        <row r="383">
          <cell r="A383">
            <v>70376</v>
          </cell>
          <cell r="B383" t="str">
            <v>BRACADEIRA METALICA TIPO "D" DIAM. 2.1/2"</v>
          </cell>
          <cell r="C383" t="str">
            <v>UN</v>
          </cell>
          <cell r="D383">
            <v>1.05</v>
          </cell>
          <cell r="E383">
            <v>1.37</v>
          </cell>
          <cell r="F383">
            <v>2.42</v>
          </cell>
        </row>
        <row r="384">
          <cell r="A384">
            <v>70377</v>
          </cell>
          <cell r="B384" t="str">
            <v>BRACADEIRA METALICA TIPO "D" DIAM. 3"</v>
          </cell>
          <cell r="C384" t="str">
            <v>UN</v>
          </cell>
          <cell r="D384">
            <v>1.11</v>
          </cell>
          <cell r="E384">
            <v>2.06</v>
          </cell>
          <cell r="F384">
            <v>3.17</v>
          </cell>
        </row>
        <row r="385">
          <cell r="A385">
            <v>70378</v>
          </cell>
          <cell r="B385" t="str">
            <v>BRACADEIRA METALICA TIPO "D" DIAM. 4"</v>
          </cell>
          <cell r="C385" t="str">
            <v>UN</v>
          </cell>
          <cell r="D385">
            <v>1.15</v>
          </cell>
          <cell r="E385">
            <v>2.86</v>
          </cell>
          <cell r="F385">
            <v>4.01</v>
          </cell>
        </row>
        <row r="386">
          <cell r="A386">
            <v>70379</v>
          </cell>
          <cell r="B386" t="str">
            <v>BRAÇADEIRA PARA 3 ESTAIS 1.1/2"</v>
          </cell>
          <cell r="C386" t="str">
            <v>UN</v>
          </cell>
          <cell r="D386">
            <v>5.25</v>
          </cell>
          <cell r="E386">
            <v>4.01</v>
          </cell>
          <cell r="F386">
            <v>9.26</v>
          </cell>
        </row>
        <row r="387">
          <cell r="A387">
            <v>70380</v>
          </cell>
          <cell r="B387" t="str">
            <v>BRAÇADEIRA METÁLICA CIRCULAR 2" C/CHUMBADOR</v>
          </cell>
          <cell r="C387" t="str">
            <v>UN</v>
          </cell>
          <cell r="D387">
            <v>2.95</v>
          </cell>
          <cell r="E387">
            <v>4.01</v>
          </cell>
          <cell r="F387">
            <v>6.96</v>
          </cell>
        </row>
        <row r="388">
          <cell r="A388">
            <v>70382</v>
          </cell>
          <cell r="B388" t="str">
            <v>BRACO CURTO GALVANIZADO P/PRATO USO AO TEMPO (0,34 METROS )</v>
          </cell>
          <cell r="C388" t="str">
            <v>UN</v>
          </cell>
          <cell r="D388">
            <v>6.8</v>
          </cell>
          <cell r="E388">
            <v>5.73</v>
          </cell>
          <cell r="F388">
            <v>12.53</v>
          </cell>
        </row>
        <row r="389">
          <cell r="A389">
            <v>70383</v>
          </cell>
          <cell r="B389" t="str">
            <v>BRACO CURVO GALVANIZADO P/LUMINARIA AO TEMPO (2" E 3 METROS )</v>
          </cell>
          <cell r="C389" t="str">
            <v>UN</v>
          </cell>
          <cell r="D389">
            <v>74.4</v>
          </cell>
          <cell r="E389">
            <v>5.73</v>
          </cell>
          <cell r="F389">
            <v>80.13</v>
          </cell>
        </row>
        <row r="390">
          <cell r="A390">
            <v>70384</v>
          </cell>
          <cell r="B390" t="str">
            <v>BRACO RETO GALVANIZADO P/LUMINARIA AO TEMPO (3/4" E 1 METRO )</v>
          </cell>
          <cell r="C390" t="str">
            <v>UN</v>
          </cell>
          <cell r="D390">
            <v>12.89</v>
          </cell>
          <cell r="E390">
            <v>5.73</v>
          </cell>
          <cell r="F390">
            <v>18.62</v>
          </cell>
        </row>
        <row r="391">
          <cell r="A391">
            <v>70390</v>
          </cell>
          <cell r="B391" t="str">
            <v>BUCHA DE NYLON S-5</v>
          </cell>
          <cell r="C391" t="str">
            <v>UN</v>
          </cell>
          <cell r="D391">
            <v>0.03</v>
          </cell>
          <cell r="E391">
            <v>0.11</v>
          </cell>
          <cell r="F391">
            <v>0.14</v>
          </cell>
        </row>
        <row r="392">
          <cell r="A392">
            <v>70391</v>
          </cell>
          <cell r="B392" t="str">
            <v>BUCHA DE NYLON S-6</v>
          </cell>
          <cell r="C392" t="str">
            <v>UN</v>
          </cell>
          <cell r="D392">
            <v>0.05</v>
          </cell>
          <cell r="E392">
            <v>0.11</v>
          </cell>
          <cell r="F392">
            <v>0.16</v>
          </cell>
        </row>
        <row r="393">
          <cell r="A393">
            <v>70392</v>
          </cell>
          <cell r="B393" t="str">
            <v>BUCHA DE NYLON S-8</v>
          </cell>
          <cell r="C393" t="str">
            <v>UN</v>
          </cell>
          <cell r="D393">
            <v>0.08</v>
          </cell>
          <cell r="E393">
            <v>0.11</v>
          </cell>
          <cell r="F393">
            <v>0.19</v>
          </cell>
        </row>
        <row r="394">
          <cell r="A394">
            <v>70393</v>
          </cell>
          <cell r="B394" t="str">
            <v>BUCHA DE NYLON S-10</v>
          </cell>
          <cell r="C394" t="str">
            <v>UN</v>
          </cell>
          <cell r="D394">
            <v>0.12</v>
          </cell>
          <cell r="E394">
            <v>0.23</v>
          </cell>
          <cell r="F394">
            <v>0.35</v>
          </cell>
        </row>
        <row r="395">
          <cell r="A395">
            <v>70394</v>
          </cell>
          <cell r="B395" t="str">
            <v>BUCHA DE NYLON S-12</v>
          </cell>
          <cell r="C395" t="str">
            <v>UN</v>
          </cell>
          <cell r="D395">
            <v>0.14</v>
          </cell>
          <cell r="E395">
            <v>0.23</v>
          </cell>
          <cell r="F395">
            <v>0.37</v>
          </cell>
        </row>
        <row r="396">
          <cell r="A396">
            <v>70420</v>
          </cell>
          <cell r="B396" t="str">
            <v>BUCHA E ARRUELA METALICA DIAM. 1/2"</v>
          </cell>
          <cell r="C396" t="str">
            <v>PR</v>
          </cell>
          <cell r="D396">
            <v>0.39</v>
          </cell>
          <cell r="E396">
            <v>0.12</v>
          </cell>
          <cell r="F396">
            <v>0.51</v>
          </cell>
        </row>
        <row r="397">
          <cell r="A397">
            <v>70421</v>
          </cell>
          <cell r="B397" t="str">
            <v>BUCHA E ARRUELA METALICA DIAM. 3/4"</v>
          </cell>
          <cell r="C397" t="str">
            <v>PR</v>
          </cell>
          <cell r="D397">
            <v>0.44</v>
          </cell>
          <cell r="E397">
            <v>0.12</v>
          </cell>
          <cell r="F397">
            <v>0.56</v>
          </cell>
        </row>
        <row r="398">
          <cell r="A398">
            <v>70422</v>
          </cell>
          <cell r="B398" t="str">
            <v>BUCHA E ARRUELA METALICA DIAM. 1"</v>
          </cell>
          <cell r="C398" t="str">
            <v>PR</v>
          </cell>
          <cell r="D398">
            <v>0.73</v>
          </cell>
          <cell r="E398">
            <v>0.12</v>
          </cell>
          <cell r="F398">
            <v>0.85</v>
          </cell>
        </row>
        <row r="399">
          <cell r="A399">
            <v>70423</v>
          </cell>
          <cell r="B399" t="str">
            <v>BUCHA E ARRUELA METALICA DIAM. 1.1/4"</v>
          </cell>
          <cell r="C399" t="str">
            <v>PR</v>
          </cell>
          <cell r="D399">
            <v>1.01</v>
          </cell>
          <cell r="E399">
            <v>0.34</v>
          </cell>
          <cell r="F399">
            <v>1.35</v>
          </cell>
        </row>
        <row r="400">
          <cell r="A400">
            <v>70424</v>
          </cell>
          <cell r="B400" t="str">
            <v>BUCHA E ARRUELA METALICA DIAM. 1.1/2"</v>
          </cell>
          <cell r="C400" t="str">
            <v>PR</v>
          </cell>
          <cell r="D400">
            <v>1.27</v>
          </cell>
          <cell r="E400">
            <v>0.46</v>
          </cell>
          <cell r="F400">
            <v>1.73</v>
          </cell>
        </row>
        <row r="401">
          <cell r="A401">
            <v>70425</v>
          </cell>
          <cell r="B401" t="str">
            <v>BUCHA E ARRUELA METALICA DIAM. 2"</v>
          </cell>
          <cell r="C401" t="str">
            <v>PR</v>
          </cell>
          <cell r="D401">
            <v>2.82</v>
          </cell>
          <cell r="E401">
            <v>0.69</v>
          </cell>
          <cell r="F401">
            <v>3.51</v>
          </cell>
        </row>
        <row r="402">
          <cell r="A402">
            <v>70426</v>
          </cell>
          <cell r="B402" t="str">
            <v>BUCHA E ARRUELA METALICA DIAM. 2.1/2"</v>
          </cell>
          <cell r="C402" t="str">
            <v>PR</v>
          </cell>
          <cell r="D402">
            <v>3.35</v>
          </cell>
          <cell r="E402">
            <v>1.37</v>
          </cell>
          <cell r="F402">
            <v>4.72</v>
          </cell>
        </row>
        <row r="403">
          <cell r="A403">
            <v>70427</v>
          </cell>
          <cell r="B403" t="str">
            <v>BUCHA E ARRUELA METALICA DIAM. 3"</v>
          </cell>
          <cell r="C403" t="str">
            <v>PR</v>
          </cell>
          <cell r="D403">
            <v>4.5</v>
          </cell>
          <cell r="E403">
            <v>2.06</v>
          </cell>
          <cell r="F403">
            <v>6.56</v>
          </cell>
        </row>
        <row r="404">
          <cell r="A404">
            <v>70428</v>
          </cell>
          <cell r="B404" t="str">
            <v>BUCHA E ARRUELA METALICA DIAM. 4"</v>
          </cell>
          <cell r="C404" t="str">
            <v>PR</v>
          </cell>
          <cell r="D404">
            <v>6.35</v>
          </cell>
          <cell r="E404">
            <v>2.86</v>
          </cell>
          <cell r="F404">
            <v>9.21</v>
          </cell>
        </row>
        <row r="405">
          <cell r="A405">
            <v>70450</v>
          </cell>
          <cell r="B405" t="str">
            <v>BUCHA P/TIJOLO FURADO S-6</v>
          </cell>
          <cell r="C405" t="str">
            <v>UN</v>
          </cell>
          <cell r="D405">
            <v>0.19</v>
          </cell>
          <cell r="E405">
            <v>0.11</v>
          </cell>
          <cell r="F405">
            <v>0.3</v>
          </cell>
        </row>
        <row r="406">
          <cell r="A406">
            <v>70451</v>
          </cell>
          <cell r="B406" t="str">
            <v>BUCHA P/TIJOLO FURADO S-8</v>
          </cell>
          <cell r="C406" t="str">
            <v>UN</v>
          </cell>
          <cell r="D406">
            <v>0.22</v>
          </cell>
          <cell r="E406">
            <v>0.11</v>
          </cell>
          <cell r="F406">
            <v>0.33</v>
          </cell>
        </row>
        <row r="407">
          <cell r="A407">
            <v>70452</v>
          </cell>
          <cell r="B407" t="str">
            <v>BUCHA P/TIJOLO FURADO S-10</v>
          </cell>
          <cell r="C407" t="str">
            <v>UN</v>
          </cell>
          <cell r="D407">
            <v>0.25</v>
          </cell>
          <cell r="E407">
            <v>0.23</v>
          </cell>
          <cell r="F407">
            <v>0.48</v>
          </cell>
        </row>
        <row r="408">
          <cell r="A408">
            <v>70500</v>
          </cell>
          <cell r="B408" t="str">
            <v>CABECOTE DE LIGA DE ALUMINIO DIAM. 3/4"</v>
          </cell>
          <cell r="C408" t="str">
            <v>UN</v>
          </cell>
          <cell r="D408">
            <v>2.25</v>
          </cell>
          <cell r="E408">
            <v>0.46</v>
          </cell>
          <cell r="F408">
            <v>2.71</v>
          </cell>
        </row>
        <row r="409">
          <cell r="A409">
            <v>70501</v>
          </cell>
          <cell r="B409" t="str">
            <v>CABECOTE DE LIGA DE ALUMINIO DIAM. 1"</v>
          </cell>
          <cell r="C409" t="str">
            <v>UN</v>
          </cell>
          <cell r="D409">
            <v>2.85</v>
          </cell>
          <cell r="E409">
            <v>0.69</v>
          </cell>
          <cell r="F409">
            <v>3.54</v>
          </cell>
        </row>
        <row r="410">
          <cell r="A410">
            <v>70502</v>
          </cell>
          <cell r="B410" t="str">
            <v>CABECOTE DE LIGA DE ALUMINIO DIAM. 1.1/4"</v>
          </cell>
          <cell r="C410" t="str">
            <v>UN</v>
          </cell>
          <cell r="D410">
            <v>3.55</v>
          </cell>
          <cell r="E410">
            <v>0.92</v>
          </cell>
          <cell r="F410">
            <v>4.47</v>
          </cell>
        </row>
        <row r="411">
          <cell r="A411">
            <v>70503</v>
          </cell>
          <cell r="B411" t="str">
            <v>CABECOTE DE LIGA DE ALUMINIO DIAM. 1.1/2"</v>
          </cell>
          <cell r="C411" t="str">
            <v>UN</v>
          </cell>
          <cell r="D411">
            <v>3.7</v>
          </cell>
          <cell r="E411">
            <v>1.26</v>
          </cell>
          <cell r="F411">
            <v>4.96</v>
          </cell>
        </row>
        <row r="412">
          <cell r="A412">
            <v>70504</v>
          </cell>
          <cell r="B412" t="str">
            <v>CABECOTE DE LIGA DE ALUMINIO DIAM. 2"</v>
          </cell>
          <cell r="C412" t="str">
            <v>UN</v>
          </cell>
          <cell r="D412">
            <v>4.24</v>
          </cell>
          <cell r="E412">
            <v>1.49</v>
          </cell>
          <cell r="F412">
            <v>5.73</v>
          </cell>
        </row>
        <row r="413">
          <cell r="A413">
            <v>70505</v>
          </cell>
          <cell r="B413" t="str">
            <v>CABECOTE DE LIGA DE ALUMINIO DIAM. 2.1/2"</v>
          </cell>
          <cell r="C413" t="str">
            <v>UN</v>
          </cell>
          <cell r="D413">
            <v>9.8</v>
          </cell>
          <cell r="E413">
            <v>2.86</v>
          </cell>
          <cell r="F413">
            <v>12.66</v>
          </cell>
        </row>
        <row r="414">
          <cell r="A414">
            <v>70506</v>
          </cell>
          <cell r="B414" t="str">
            <v>CABECOTE DE LIGA DE ALUMINIO DIAM. 3"</v>
          </cell>
          <cell r="C414" t="str">
            <v>UN</v>
          </cell>
          <cell r="D414">
            <v>15.5</v>
          </cell>
          <cell r="E414">
            <v>4.93</v>
          </cell>
          <cell r="F414">
            <v>20.43</v>
          </cell>
        </row>
        <row r="415">
          <cell r="A415">
            <v>70507</v>
          </cell>
          <cell r="B415" t="str">
            <v>CABECOTE DE LIGA DE ALUMINIO DIAM. 4"</v>
          </cell>
          <cell r="C415" t="str">
            <v>UN</v>
          </cell>
          <cell r="D415">
            <v>21.8</v>
          </cell>
          <cell r="E415">
            <v>6.3</v>
          </cell>
          <cell r="F415">
            <v>28.1</v>
          </cell>
        </row>
        <row r="416">
          <cell r="A416">
            <v>70509</v>
          </cell>
          <cell r="B416" t="str">
            <v>CABO EPR/XLPE (90°C) 1KV - 10MM2</v>
          </cell>
          <cell r="C416" t="str">
            <v>M</v>
          </cell>
          <cell r="D416">
            <v>2.32</v>
          </cell>
          <cell r="E416">
            <v>0.8</v>
          </cell>
          <cell r="F416">
            <v>3.12</v>
          </cell>
        </row>
        <row r="417">
          <cell r="A417">
            <v>70510</v>
          </cell>
          <cell r="B417" t="str">
            <v>CABO EPR/XLPE (90°C) 1 KV - 16 MM2</v>
          </cell>
          <cell r="C417" t="str">
            <v>M</v>
          </cell>
          <cell r="D417">
            <v>3.78</v>
          </cell>
          <cell r="E417">
            <v>0.92</v>
          </cell>
          <cell r="F417">
            <v>4.7</v>
          </cell>
        </row>
        <row r="418">
          <cell r="A418">
            <v>70511</v>
          </cell>
          <cell r="B418" t="str">
            <v>CABO EPR/XLPE (90°C) 1 KV - 25 MM2</v>
          </cell>
          <cell r="C418" t="str">
            <v>M</v>
          </cell>
          <cell r="D418">
            <v>7.84</v>
          </cell>
          <cell r="E418">
            <v>0.97</v>
          </cell>
          <cell r="F418">
            <v>8.81</v>
          </cell>
        </row>
        <row r="419">
          <cell r="A419">
            <v>70512</v>
          </cell>
          <cell r="B419" t="str">
            <v>CABO EPR/XLPE (90°C) 1 KV - 35 MM2</v>
          </cell>
          <cell r="C419" t="str">
            <v>M</v>
          </cell>
          <cell r="D419">
            <v>8.15</v>
          </cell>
          <cell r="E419">
            <v>1.2</v>
          </cell>
          <cell r="F419">
            <v>9.35</v>
          </cell>
        </row>
        <row r="420">
          <cell r="A420">
            <v>70513</v>
          </cell>
          <cell r="B420" t="str">
            <v>CABO EPR/XLPE (90°C) 1 KV - 50 MM2</v>
          </cell>
          <cell r="C420" t="str">
            <v>M</v>
          </cell>
          <cell r="D420">
            <v>11.42</v>
          </cell>
          <cell r="E420">
            <v>1.78</v>
          </cell>
          <cell r="F420">
            <v>13.2</v>
          </cell>
        </row>
        <row r="421">
          <cell r="A421">
            <v>70514</v>
          </cell>
          <cell r="B421" t="str">
            <v>CABO EPR/XLPE (90°C) 1 KV - 70 MM2</v>
          </cell>
          <cell r="C421" t="str">
            <v>M</v>
          </cell>
          <cell r="D421">
            <v>15.11</v>
          </cell>
          <cell r="E421">
            <v>1.95</v>
          </cell>
          <cell r="F421">
            <v>17.06</v>
          </cell>
        </row>
        <row r="422">
          <cell r="A422">
            <v>70515</v>
          </cell>
          <cell r="B422" t="str">
            <v>CABO EPR/XLPE (90°C) 1 KV - 95 MM2</v>
          </cell>
          <cell r="C422" t="str">
            <v>M</v>
          </cell>
          <cell r="D422">
            <v>20.77</v>
          </cell>
          <cell r="E422">
            <v>2.06</v>
          </cell>
          <cell r="F422">
            <v>22.83</v>
          </cell>
        </row>
        <row r="423">
          <cell r="A423">
            <v>70516</v>
          </cell>
          <cell r="B423" t="str">
            <v>CABO EPR/XLPE (90ºC) 1 KV - 120 MM2</v>
          </cell>
          <cell r="C423" t="str">
            <v>M</v>
          </cell>
          <cell r="D423">
            <v>25.94</v>
          </cell>
          <cell r="E423">
            <v>2.63</v>
          </cell>
          <cell r="F423">
            <v>28.57</v>
          </cell>
        </row>
        <row r="424">
          <cell r="A424">
            <v>70517</v>
          </cell>
          <cell r="B424" t="str">
            <v>CABO EPR/XLPE (90°C) 1 KV - 150 MM2</v>
          </cell>
          <cell r="C424" t="str">
            <v>M</v>
          </cell>
          <cell r="D424">
            <v>33.23</v>
          </cell>
          <cell r="E424">
            <v>3.27</v>
          </cell>
          <cell r="F424">
            <v>36.5</v>
          </cell>
        </row>
        <row r="425">
          <cell r="A425">
            <v>70518</v>
          </cell>
          <cell r="B425" t="str">
            <v>CABO  EPR/XLPE (90°C) 1 KV - 185 MM2</v>
          </cell>
          <cell r="C425" t="str">
            <v>M</v>
          </cell>
          <cell r="D425">
            <v>45.9</v>
          </cell>
          <cell r="E425">
            <v>3.72</v>
          </cell>
          <cell r="F425">
            <v>49.62</v>
          </cell>
        </row>
        <row r="426">
          <cell r="A426">
            <v>70520</v>
          </cell>
          <cell r="B426" t="str">
            <v>CABO DE AÇO ALMA DE FIBRA 1/4"</v>
          </cell>
          <cell r="C426" t="str">
            <v>M</v>
          </cell>
          <cell r="D426">
            <v>3.18</v>
          </cell>
          <cell r="E426">
            <v>0.74</v>
          </cell>
          <cell r="F426">
            <v>3.92</v>
          </cell>
        </row>
        <row r="427">
          <cell r="A427">
            <v>70531</v>
          </cell>
          <cell r="B427" t="str">
            <v>CABO AGRUPADO SINTENAX 1000 V. 4 X 2,5 MM2</v>
          </cell>
          <cell r="C427" t="str">
            <v>M</v>
          </cell>
          <cell r="D427">
            <v>3.48</v>
          </cell>
          <cell r="E427">
            <v>0.69</v>
          </cell>
          <cell r="F427">
            <v>4.17</v>
          </cell>
        </row>
        <row r="428">
          <cell r="A428">
            <v>70533</v>
          </cell>
          <cell r="B428" t="str">
            <v>CABO AGRUPADO SINTENAX 1000 V. 4 X 4 MM2</v>
          </cell>
          <cell r="C428" t="str">
            <v>M</v>
          </cell>
          <cell r="D428">
            <v>5.67</v>
          </cell>
          <cell r="E428">
            <v>0.69</v>
          </cell>
          <cell r="F428">
            <v>6.36</v>
          </cell>
        </row>
        <row r="429">
          <cell r="A429">
            <v>70534</v>
          </cell>
          <cell r="B429" t="str">
            <v>CABO AGRUPADO SINTENAX 1000 V. 4 X 6 MM2</v>
          </cell>
          <cell r="C429" t="str">
            <v>M</v>
          </cell>
          <cell r="D429">
            <v>6.94</v>
          </cell>
          <cell r="E429">
            <v>0.74</v>
          </cell>
          <cell r="F429">
            <v>7.68</v>
          </cell>
        </row>
        <row r="430">
          <cell r="A430">
            <v>70535</v>
          </cell>
          <cell r="B430" t="str">
            <v>CABO AGRUPADO SINTENAX 1000 V. 4 X 10 MM2</v>
          </cell>
          <cell r="C430" t="str">
            <v>M</v>
          </cell>
          <cell r="D430">
            <v>10.79</v>
          </cell>
          <cell r="E430">
            <v>0.8</v>
          </cell>
          <cell r="F430">
            <v>11.59</v>
          </cell>
        </row>
        <row r="431">
          <cell r="A431">
            <v>70536</v>
          </cell>
          <cell r="B431" t="str">
            <v>CABO AGRUPADO SINTENAX 1000 V. 4 X 16 MM2</v>
          </cell>
          <cell r="C431" t="str">
            <v>M</v>
          </cell>
          <cell r="D431">
            <v>16.59</v>
          </cell>
          <cell r="E431">
            <v>0.92</v>
          </cell>
          <cell r="F431">
            <v>17.51</v>
          </cell>
        </row>
        <row r="432">
          <cell r="A432">
            <v>70537</v>
          </cell>
          <cell r="B432" t="str">
            <v>CABO AGRUPADO SINTENAX 1000 V. 4 X 25 MM2</v>
          </cell>
          <cell r="C432" t="str">
            <v>M</v>
          </cell>
          <cell r="D432">
            <v>28.69</v>
          </cell>
          <cell r="E432">
            <v>0.97</v>
          </cell>
          <cell r="F432">
            <v>29.66</v>
          </cell>
        </row>
        <row r="433">
          <cell r="A433">
            <v>70540</v>
          </cell>
          <cell r="B433" t="str">
            <v>CABO DE COBRE NU No. 10 MM2 (11,11M /KG)</v>
          </cell>
          <cell r="C433" t="str">
            <v>M</v>
          </cell>
          <cell r="D433">
            <v>2.6</v>
          </cell>
          <cell r="E433">
            <v>0.8</v>
          </cell>
          <cell r="F433">
            <v>3.4</v>
          </cell>
        </row>
        <row r="434">
          <cell r="A434">
            <v>70541</v>
          </cell>
          <cell r="B434" t="str">
            <v>CABO DE COBRE NU No. 16 MM2 (6,94 M/KG)</v>
          </cell>
          <cell r="C434" t="str">
            <v>M</v>
          </cell>
          <cell r="D434">
            <v>3.8</v>
          </cell>
          <cell r="E434">
            <v>0.92</v>
          </cell>
          <cell r="F434">
            <v>4.72</v>
          </cell>
        </row>
        <row r="435">
          <cell r="A435">
            <v>70542</v>
          </cell>
          <cell r="B435" t="str">
            <v>CABO DE COBRE NU No. 25 MM2 (4,73 M /KG)</v>
          </cell>
          <cell r="C435" t="str">
            <v>M</v>
          </cell>
          <cell r="D435">
            <v>5.4</v>
          </cell>
          <cell r="E435">
            <v>0.97</v>
          </cell>
          <cell r="F435">
            <v>6.37</v>
          </cell>
        </row>
        <row r="436">
          <cell r="A436">
            <v>70543</v>
          </cell>
          <cell r="B436" t="str">
            <v>CABO DE COBRE NÚ No. 35 MM2</v>
          </cell>
          <cell r="C436" t="str">
            <v>M</v>
          </cell>
          <cell r="D436">
            <v>6.25</v>
          </cell>
          <cell r="E436">
            <v>1.83</v>
          </cell>
          <cell r="F436">
            <v>8.08</v>
          </cell>
        </row>
        <row r="437">
          <cell r="A437">
            <v>70544</v>
          </cell>
          <cell r="B437" t="str">
            <v>CABO DE COBRE NÚ No. 50 MM2</v>
          </cell>
          <cell r="C437" t="str">
            <v>M</v>
          </cell>
          <cell r="D437">
            <v>10.4</v>
          </cell>
          <cell r="E437">
            <v>1.95</v>
          </cell>
          <cell r="F437">
            <v>12.35</v>
          </cell>
        </row>
        <row r="438">
          <cell r="A438">
            <v>70545</v>
          </cell>
          <cell r="B438" t="str">
            <v>CABO DE COBRE NÚ No. 70 MM2</v>
          </cell>
          <cell r="C438" t="str">
            <v>M</v>
          </cell>
          <cell r="D438">
            <v>13.26</v>
          </cell>
          <cell r="E438">
            <v>3.55</v>
          </cell>
          <cell r="F438">
            <v>16.81</v>
          </cell>
        </row>
        <row r="439">
          <cell r="A439">
            <v>70546</v>
          </cell>
          <cell r="B439" t="str">
            <v>CABO DE COBRE NÚ No. 95 MM2</v>
          </cell>
          <cell r="C439" t="str">
            <v>M</v>
          </cell>
          <cell r="D439">
            <v>24.62</v>
          </cell>
          <cell r="E439">
            <v>3.89</v>
          </cell>
          <cell r="F439">
            <v>28.51</v>
          </cell>
        </row>
        <row r="440">
          <cell r="A440">
            <v>70555</v>
          </cell>
          <cell r="B440" t="str">
            <v>CABO FLEXIVEL PARALELO 2 X 1,5 MM2</v>
          </cell>
          <cell r="C440" t="str">
            <v>M</v>
          </cell>
          <cell r="D440">
            <v>1.02</v>
          </cell>
          <cell r="E440">
            <v>0.63</v>
          </cell>
          <cell r="F440">
            <v>1.65</v>
          </cell>
        </row>
        <row r="441">
          <cell r="A441">
            <v>70556</v>
          </cell>
          <cell r="B441" t="str">
            <v>CABO FLEXIVEL PARALELO 2 X 2,5 MM2</v>
          </cell>
          <cell r="C441" t="str">
            <v>M</v>
          </cell>
          <cell r="D441">
            <v>1.56</v>
          </cell>
          <cell r="E441">
            <v>0.69</v>
          </cell>
          <cell r="F441">
            <v>2.25</v>
          </cell>
        </row>
        <row r="442">
          <cell r="A442">
            <v>70557</v>
          </cell>
          <cell r="B442" t="str">
            <v>CABO FLEXIVEL PARALELO 2X1 MM2</v>
          </cell>
          <cell r="C442" t="str">
            <v>M</v>
          </cell>
          <cell r="D442">
            <v>0.82</v>
          </cell>
          <cell r="E442">
            <v>0.57</v>
          </cell>
          <cell r="F442">
            <v>1.39</v>
          </cell>
        </row>
        <row r="443">
          <cell r="A443">
            <v>70560</v>
          </cell>
          <cell r="B443" t="str">
            <v>CABO ISOLADO PP 3 X 4,0 MM2</v>
          </cell>
          <cell r="C443" t="str">
            <v>M</v>
          </cell>
          <cell r="D443">
            <v>4.9</v>
          </cell>
          <cell r="E443">
            <v>2.38</v>
          </cell>
          <cell r="F443">
            <v>7.28</v>
          </cell>
        </row>
        <row r="444">
          <cell r="A444">
            <v>70561</v>
          </cell>
          <cell r="B444" t="str">
            <v>CABO ISOLADO PP 3 X 2,5 MM2</v>
          </cell>
          <cell r="C444" t="str">
            <v>M</v>
          </cell>
          <cell r="D444">
            <v>2.96</v>
          </cell>
          <cell r="E444">
            <v>1.56</v>
          </cell>
          <cell r="F444">
            <v>4.52</v>
          </cell>
        </row>
        <row r="445">
          <cell r="A445">
            <v>70570</v>
          </cell>
          <cell r="B445" t="str">
            <v>CABO ISOLADO, 750 V. PIRASTIC No. 10 MM2</v>
          </cell>
          <cell r="C445" t="str">
            <v>M</v>
          </cell>
          <cell r="D445">
            <v>2.32</v>
          </cell>
          <cell r="E445">
            <v>0.8</v>
          </cell>
          <cell r="F445">
            <v>3.12</v>
          </cell>
        </row>
        <row r="446">
          <cell r="A446">
            <v>70571</v>
          </cell>
          <cell r="B446" t="str">
            <v>CABO ISOLADO, 750 V, PIRASTIC No. 16 MM2</v>
          </cell>
          <cell r="C446" t="str">
            <v>M</v>
          </cell>
          <cell r="D446">
            <v>3.78</v>
          </cell>
          <cell r="E446">
            <v>0.92</v>
          </cell>
          <cell r="F446">
            <v>4.7</v>
          </cell>
        </row>
        <row r="447">
          <cell r="A447">
            <v>70572</v>
          </cell>
          <cell r="B447" t="str">
            <v>CABO ISOLADO, 750 V, PIRASTIC No. 25 MM2</v>
          </cell>
          <cell r="C447" t="str">
            <v>M</v>
          </cell>
          <cell r="D447">
            <v>7.84</v>
          </cell>
          <cell r="E447">
            <v>0.97</v>
          </cell>
          <cell r="F447">
            <v>8.81</v>
          </cell>
        </row>
        <row r="448">
          <cell r="A448">
            <v>70573</v>
          </cell>
          <cell r="B448" t="str">
            <v>CABO ISOLADO, 750 V, PIRASTIC No. 35 MM2</v>
          </cell>
          <cell r="C448" t="str">
            <v>M</v>
          </cell>
          <cell r="D448">
            <v>8.15</v>
          </cell>
          <cell r="E448">
            <v>1.2</v>
          </cell>
          <cell r="F448">
            <v>9.35</v>
          </cell>
        </row>
        <row r="449">
          <cell r="A449">
            <v>70574</v>
          </cell>
          <cell r="B449" t="str">
            <v>CABO ISOLADO, 750 V, PIRASTIC No. 50 MM2</v>
          </cell>
          <cell r="C449" t="str">
            <v>M</v>
          </cell>
          <cell r="D449">
            <v>11.42</v>
          </cell>
          <cell r="E449">
            <v>1.78</v>
          </cell>
          <cell r="F449">
            <v>13.2</v>
          </cell>
        </row>
        <row r="450">
          <cell r="A450">
            <v>70575</v>
          </cell>
          <cell r="B450" t="str">
            <v>CABO ISOLADO, 750 V, PIRASTIC No. 70 MM2</v>
          </cell>
          <cell r="C450" t="str">
            <v>M</v>
          </cell>
          <cell r="D450">
            <v>15.11</v>
          </cell>
          <cell r="E450">
            <v>1.95</v>
          </cell>
          <cell r="F450">
            <v>17.06</v>
          </cell>
        </row>
        <row r="451">
          <cell r="A451">
            <v>70576</v>
          </cell>
          <cell r="B451" t="str">
            <v>CABO ISOLADO, 750 V, PIRASTIC No. 95 MM2</v>
          </cell>
          <cell r="C451" t="str">
            <v>M</v>
          </cell>
          <cell r="D451">
            <v>20.77</v>
          </cell>
          <cell r="E451">
            <v>2.06</v>
          </cell>
          <cell r="F451">
            <v>22.83</v>
          </cell>
        </row>
        <row r="452">
          <cell r="A452">
            <v>70577</v>
          </cell>
          <cell r="B452" t="str">
            <v>CABO ISOLADO, 750 V, PIRASTIC No. 120 MM2</v>
          </cell>
          <cell r="C452" t="str">
            <v>M</v>
          </cell>
          <cell r="D452">
            <v>30.5</v>
          </cell>
          <cell r="E452">
            <v>2.63</v>
          </cell>
          <cell r="F452">
            <v>33.13</v>
          </cell>
        </row>
        <row r="453">
          <cell r="A453">
            <v>70578</v>
          </cell>
          <cell r="B453" t="str">
            <v>CABO ISOLADO, 750 V, PIRASTIC No. 150 MM2</v>
          </cell>
          <cell r="C453" t="str">
            <v>M</v>
          </cell>
          <cell r="D453">
            <v>49.78</v>
          </cell>
          <cell r="E453">
            <v>3.27</v>
          </cell>
          <cell r="F453">
            <v>53.05</v>
          </cell>
        </row>
        <row r="454">
          <cell r="A454">
            <v>70580</v>
          </cell>
          <cell r="B454" t="str">
            <v>CABO SINTENAX 1 KV No 1,5 MM2</v>
          </cell>
          <cell r="C454" t="str">
            <v>M</v>
          </cell>
          <cell r="D454">
            <v>0.58</v>
          </cell>
          <cell r="E454">
            <v>0.57</v>
          </cell>
          <cell r="F454">
            <v>1.15</v>
          </cell>
        </row>
        <row r="455">
          <cell r="A455">
            <v>70581</v>
          </cell>
          <cell r="B455" t="str">
            <v>CABO SINTENAX 1 KV No. 2,5 MM2</v>
          </cell>
          <cell r="C455" t="str">
            <v>M</v>
          </cell>
          <cell r="D455">
            <v>1.07</v>
          </cell>
          <cell r="E455">
            <v>0.63</v>
          </cell>
          <cell r="F455">
            <v>1.7</v>
          </cell>
        </row>
        <row r="456">
          <cell r="A456">
            <v>70582</v>
          </cell>
          <cell r="B456" t="str">
            <v>CABO SINTENAX 1 KV No. 4 MM2</v>
          </cell>
          <cell r="C456" t="str">
            <v>M</v>
          </cell>
          <cell r="D456">
            <v>1.24</v>
          </cell>
          <cell r="E456">
            <v>0.69</v>
          </cell>
          <cell r="F456">
            <v>1.93</v>
          </cell>
        </row>
        <row r="457">
          <cell r="A457">
            <v>70583</v>
          </cell>
          <cell r="B457" t="str">
            <v>CABO SINTENAX 1 KV No. 6 MM2</v>
          </cell>
          <cell r="C457" t="str">
            <v>M</v>
          </cell>
          <cell r="D457">
            <v>1.61</v>
          </cell>
          <cell r="E457">
            <v>0.74</v>
          </cell>
          <cell r="F457">
            <v>2.35</v>
          </cell>
        </row>
        <row r="458">
          <cell r="A458">
            <v>70584</v>
          </cell>
          <cell r="B458" t="str">
            <v>CABO SINTENAX 1 KV No. 10 MM2</v>
          </cell>
          <cell r="C458" t="str">
            <v>M</v>
          </cell>
          <cell r="D458">
            <v>3.01</v>
          </cell>
          <cell r="E458">
            <v>0.8</v>
          </cell>
          <cell r="F458">
            <v>3.81</v>
          </cell>
        </row>
        <row r="459">
          <cell r="A459">
            <v>70585</v>
          </cell>
          <cell r="B459" t="str">
            <v>CABO SINTENAX 1 KV No. 16 MM2</v>
          </cell>
          <cell r="C459" t="str">
            <v>M</v>
          </cell>
          <cell r="D459">
            <v>4.49</v>
          </cell>
          <cell r="E459">
            <v>0.92</v>
          </cell>
          <cell r="F459">
            <v>5.41</v>
          </cell>
        </row>
        <row r="460">
          <cell r="A460">
            <v>70586</v>
          </cell>
          <cell r="B460" t="str">
            <v>CABO SINTENAX 1 KV No. 25 MM2</v>
          </cell>
          <cell r="C460" t="str">
            <v>M</v>
          </cell>
          <cell r="D460">
            <v>6.22</v>
          </cell>
          <cell r="E460">
            <v>0.97</v>
          </cell>
          <cell r="F460">
            <v>7.19</v>
          </cell>
        </row>
        <row r="461">
          <cell r="A461">
            <v>70587</v>
          </cell>
          <cell r="B461" t="str">
            <v>CABO SINTENAX 1 KV No. 35 MM2</v>
          </cell>
          <cell r="C461" t="str">
            <v>M</v>
          </cell>
          <cell r="D461">
            <v>13.06</v>
          </cell>
          <cell r="E461">
            <v>1.2</v>
          </cell>
          <cell r="F461">
            <v>14.26</v>
          </cell>
        </row>
        <row r="462">
          <cell r="A462">
            <v>70588</v>
          </cell>
          <cell r="B462" t="str">
            <v>CABO SINTENAX 1 KV No. 50 MM2</v>
          </cell>
          <cell r="C462" t="str">
            <v>M</v>
          </cell>
          <cell r="D462">
            <v>13.52</v>
          </cell>
          <cell r="E462">
            <v>1.78</v>
          </cell>
          <cell r="F462">
            <v>15.3</v>
          </cell>
        </row>
        <row r="463">
          <cell r="A463">
            <v>70589</v>
          </cell>
          <cell r="B463" t="str">
            <v>CABO SINTENAX 1 KV No. 70 MM2</v>
          </cell>
          <cell r="C463" t="str">
            <v>M</v>
          </cell>
          <cell r="D463">
            <v>17.56</v>
          </cell>
          <cell r="E463">
            <v>1.95</v>
          </cell>
          <cell r="F463">
            <v>19.51</v>
          </cell>
        </row>
        <row r="464">
          <cell r="A464">
            <v>70590</v>
          </cell>
          <cell r="B464" t="str">
            <v>CABO SINTENAX 1 KV No. 95 MM2</v>
          </cell>
          <cell r="C464" t="str">
            <v>M</v>
          </cell>
          <cell r="D464">
            <v>26.87</v>
          </cell>
          <cell r="E464">
            <v>2.06</v>
          </cell>
          <cell r="F464">
            <v>28.93</v>
          </cell>
        </row>
        <row r="465">
          <cell r="A465">
            <v>70591</v>
          </cell>
          <cell r="B465" t="str">
            <v>CABO SINTENAX 1 KV No. 120 MM2</v>
          </cell>
          <cell r="C465" t="str">
            <v>M</v>
          </cell>
          <cell r="D465">
            <v>30.28</v>
          </cell>
          <cell r="E465">
            <v>2.63</v>
          </cell>
          <cell r="F465">
            <v>32.91</v>
          </cell>
        </row>
        <row r="466">
          <cell r="A466">
            <v>70592</v>
          </cell>
          <cell r="B466" t="str">
            <v>CABO SINTENAX 1 KV No. 150 MM2</v>
          </cell>
          <cell r="C466" t="str">
            <v>M</v>
          </cell>
          <cell r="D466">
            <v>36.21</v>
          </cell>
          <cell r="E466">
            <v>3.27</v>
          </cell>
          <cell r="F466">
            <v>39.48</v>
          </cell>
        </row>
        <row r="467">
          <cell r="A467">
            <v>70593</v>
          </cell>
          <cell r="B467" t="str">
            <v>CABO SINTENAX, 1 KV, No. 185 MM2</v>
          </cell>
          <cell r="C467" t="str">
            <v>M</v>
          </cell>
          <cell r="D467">
            <v>43.77</v>
          </cell>
          <cell r="E467">
            <v>3.72</v>
          </cell>
          <cell r="F467">
            <v>47.49</v>
          </cell>
        </row>
        <row r="468">
          <cell r="A468">
            <v>70594</v>
          </cell>
          <cell r="B468" t="str">
            <v>CABO SINTENAX 1 KV No. 300 MM2</v>
          </cell>
          <cell r="C468" t="str">
            <v>M</v>
          </cell>
          <cell r="D468">
            <v>65.22</v>
          </cell>
          <cell r="E468">
            <v>5.65</v>
          </cell>
          <cell r="F468">
            <v>70.87</v>
          </cell>
        </row>
        <row r="469">
          <cell r="A469">
            <v>70601</v>
          </cell>
          <cell r="B469" t="str">
            <v>CABO TELEFONICO CCI-50 1 PAR</v>
          </cell>
          <cell r="C469" t="str">
            <v>M</v>
          </cell>
          <cell r="D469">
            <v>0.16</v>
          </cell>
          <cell r="E469">
            <v>0.57</v>
          </cell>
          <cell r="F469">
            <v>0.73</v>
          </cell>
        </row>
        <row r="470">
          <cell r="A470">
            <v>70602</v>
          </cell>
          <cell r="B470" t="str">
            <v>CABO TELEFONICO CCI-50 2 PARES</v>
          </cell>
          <cell r="C470" t="str">
            <v>M</v>
          </cell>
          <cell r="D470">
            <v>0.34</v>
          </cell>
          <cell r="E470">
            <v>0.63</v>
          </cell>
          <cell r="F470">
            <v>0.97</v>
          </cell>
        </row>
        <row r="471">
          <cell r="A471">
            <v>70603</v>
          </cell>
          <cell r="B471" t="str">
            <v>CABO TELEFONICO CCI-50 3 PARES</v>
          </cell>
          <cell r="C471" t="str">
            <v>M</v>
          </cell>
          <cell r="D471">
            <v>0.57</v>
          </cell>
          <cell r="E471">
            <v>0.69</v>
          </cell>
          <cell r="F471">
            <v>1.26</v>
          </cell>
        </row>
        <row r="472">
          <cell r="A472">
            <v>70606</v>
          </cell>
          <cell r="B472" t="str">
            <v>CABO TELEFONICO CCE-50 1 PAR</v>
          </cell>
          <cell r="C472" t="str">
            <v>M</v>
          </cell>
          <cell r="D472">
            <v>1.11</v>
          </cell>
          <cell r="E472">
            <v>0.57</v>
          </cell>
          <cell r="F472">
            <v>1.68</v>
          </cell>
        </row>
        <row r="473">
          <cell r="A473">
            <v>70607</v>
          </cell>
          <cell r="B473" t="str">
            <v>CABO TELEFONICO CCE-50 2 PARES</v>
          </cell>
          <cell r="C473" t="str">
            <v>M</v>
          </cell>
          <cell r="D473">
            <v>1.13</v>
          </cell>
          <cell r="E473">
            <v>0.63</v>
          </cell>
          <cell r="F473">
            <v>1.76</v>
          </cell>
        </row>
        <row r="474">
          <cell r="A474">
            <v>70608</v>
          </cell>
          <cell r="B474" t="str">
            <v>CABO TELEFONICO CCE-50 3 PARES</v>
          </cell>
          <cell r="C474" t="str">
            <v>M</v>
          </cell>
          <cell r="D474">
            <v>1.28</v>
          </cell>
          <cell r="E474">
            <v>0.69</v>
          </cell>
          <cell r="F474">
            <v>1.97</v>
          </cell>
        </row>
        <row r="475">
          <cell r="A475">
            <v>70610</v>
          </cell>
          <cell r="B475" t="str">
            <v>CABO TELEFONICO CI-50,10 PARES (USO INTERNO)</v>
          </cell>
          <cell r="C475" t="str">
            <v>M</v>
          </cell>
          <cell r="D475">
            <v>2.77</v>
          </cell>
          <cell r="E475">
            <v>0.97</v>
          </cell>
          <cell r="F475">
            <v>3.74</v>
          </cell>
        </row>
        <row r="476">
          <cell r="A476">
            <v>70611</v>
          </cell>
          <cell r="B476" t="str">
            <v>CABO TELEFONICO CI-50,20 PARES (USO INTERNO)</v>
          </cell>
          <cell r="C476" t="str">
            <v>M</v>
          </cell>
          <cell r="D476">
            <v>5.48</v>
          </cell>
          <cell r="E476">
            <v>1.2</v>
          </cell>
          <cell r="F476">
            <v>6.68</v>
          </cell>
        </row>
        <row r="477">
          <cell r="A477">
            <v>70612</v>
          </cell>
          <cell r="B477" t="str">
            <v>CABO TELEFONICO CI-50,30 PARES (USO INTERNO)</v>
          </cell>
          <cell r="C477" t="str">
            <v>M</v>
          </cell>
          <cell r="D477">
            <v>5.89</v>
          </cell>
          <cell r="E477">
            <v>1.78</v>
          </cell>
          <cell r="F477">
            <v>7.67</v>
          </cell>
        </row>
        <row r="478">
          <cell r="A478">
            <v>70613</v>
          </cell>
          <cell r="B478" t="str">
            <v>CABO TELEFONICO CI-50,50 PARES (USO INTERNO)</v>
          </cell>
          <cell r="C478" t="str">
            <v>M</v>
          </cell>
          <cell r="D478">
            <v>8.8</v>
          </cell>
          <cell r="E478">
            <v>1.95</v>
          </cell>
          <cell r="F478">
            <v>10.75</v>
          </cell>
        </row>
        <row r="479">
          <cell r="A479">
            <v>70620</v>
          </cell>
          <cell r="B479" t="str">
            <v>CABO TELEFON. CTP-APL-50 DE 10 PARES (USO EXTERNO)</v>
          </cell>
          <cell r="C479" t="str">
            <v>M</v>
          </cell>
          <cell r="D479">
            <v>2.85</v>
          </cell>
          <cell r="E479">
            <v>0.97</v>
          </cell>
          <cell r="F479">
            <v>3.82</v>
          </cell>
        </row>
        <row r="480">
          <cell r="A480">
            <v>70621</v>
          </cell>
          <cell r="B480" t="str">
            <v>CABO TELEFON. CTP-APL-50 DE 20 PARES (USO EXTERNO)</v>
          </cell>
          <cell r="C480" t="str">
            <v>M</v>
          </cell>
          <cell r="D480">
            <v>6.74</v>
          </cell>
          <cell r="E480">
            <v>1.2</v>
          </cell>
          <cell r="F480">
            <v>7.94</v>
          </cell>
        </row>
        <row r="481">
          <cell r="A481">
            <v>70622</v>
          </cell>
          <cell r="B481" t="str">
            <v>CABO TELEFON. CTP-APL-50 DE 30 PARES (USO EXTERNO)</v>
          </cell>
          <cell r="C481" t="str">
            <v>M</v>
          </cell>
          <cell r="D481">
            <v>10.45</v>
          </cell>
          <cell r="E481">
            <v>1.78</v>
          </cell>
          <cell r="F481">
            <v>12.23</v>
          </cell>
        </row>
        <row r="482">
          <cell r="A482">
            <v>70626</v>
          </cell>
          <cell r="B482" t="str">
            <v>CABO UTP-4P, CAT.5E, 24 AWG</v>
          </cell>
          <cell r="C482" t="str">
            <v>M</v>
          </cell>
          <cell r="D482">
            <v>0.96</v>
          </cell>
          <cell r="E482">
            <v>0.74</v>
          </cell>
          <cell r="F482">
            <v>1.7</v>
          </cell>
        </row>
        <row r="483">
          <cell r="A483">
            <v>70630</v>
          </cell>
          <cell r="B483" t="str">
            <v>CAIXA "ARSTOP" C/1 TOMADA 3p+T E 1 DISJ.MONOP.20A</v>
          </cell>
          <cell r="C483" t="str">
            <v>UN</v>
          </cell>
          <cell r="D483">
            <v>28.21</v>
          </cell>
          <cell r="E483">
            <v>8.82</v>
          </cell>
          <cell r="F483">
            <v>37.03</v>
          </cell>
        </row>
        <row r="484">
          <cell r="A484">
            <v>70631</v>
          </cell>
          <cell r="B484" t="str">
            <v>CAIXA 75X75X31 MM LINHA X</v>
          </cell>
          <cell r="C484" t="str">
            <v>UN</v>
          </cell>
          <cell r="D484">
            <v>1.9</v>
          </cell>
          <cell r="E484">
            <v>0.92</v>
          </cell>
          <cell r="F484">
            <v>2.82</v>
          </cell>
        </row>
        <row r="485">
          <cell r="A485">
            <v>70633</v>
          </cell>
          <cell r="B485" t="str">
            <v>(CAIXA DE PASSAGEM)ESCAV.MANUAL C/APILOAM. PARA...</v>
          </cell>
          <cell r="C485" t="str">
            <v>M3</v>
          </cell>
          <cell r="D485">
            <v>0</v>
          </cell>
          <cell r="E485">
            <v>22.04</v>
          </cell>
          <cell r="F485">
            <v>22.04</v>
          </cell>
        </row>
        <row r="486">
          <cell r="A486">
            <v>70634</v>
          </cell>
          <cell r="B486" t="str">
            <v>(CAIXA DE PASSAGEM)TAMPA CONCRETO E=5 CM PARA...</v>
          </cell>
          <cell r="C486" t="str">
            <v>M2</v>
          </cell>
          <cell r="D486">
            <v>32.18</v>
          </cell>
          <cell r="E486">
            <v>38.8</v>
          </cell>
          <cell r="F486">
            <v>70.98</v>
          </cell>
        </row>
        <row r="487">
          <cell r="A487">
            <v>70635</v>
          </cell>
          <cell r="B487" t="str">
            <v>(CX.PASSAGEM)ALV.1/2 VEZ TIJ.COM.REV.INTERN PARA..</v>
          </cell>
          <cell r="C487" t="str">
            <v>M2</v>
          </cell>
          <cell r="D487">
            <v>20.45</v>
          </cell>
          <cell r="E487">
            <v>28.72</v>
          </cell>
          <cell r="F487">
            <v>49.17</v>
          </cell>
        </row>
        <row r="488">
          <cell r="A488">
            <v>70636</v>
          </cell>
          <cell r="B488" t="str">
            <v>(CX.PASSAGEM)ALV.1 VEZ TIJ.COM.REV.INTERN. PARA...</v>
          </cell>
          <cell r="C488" t="str">
            <v>M2</v>
          </cell>
          <cell r="D488">
            <v>36.95</v>
          </cell>
          <cell r="E488">
            <v>40.55</v>
          </cell>
          <cell r="F488">
            <v>77.5</v>
          </cell>
        </row>
        <row r="489">
          <cell r="A489">
            <v>70637</v>
          </cell>
          <cell r="B489" t="str">
            <v>(CAIXA DE PASSAGEM)LASTRO DE BRITA PARA...</v>
          </cell>
          <cell r="C489" t="str">
            <v>M3</v>
          </cell>
          <cell r="D489">
            <v>48.38</v>
          </cell>
          <cell r="E489">
            <v>4.76</v>
          </cell>
          <cell r="F489">
            <v>53.14</v>
          </cell>
        </row>
        <row r="490">
          <cell r="A490">
            <v>70645</v>
          </cell>
          <cell r="B490" t="str">
            <v>CAIXA DE PASSAGEM METALICA 15X15X12 CM</v>
          </cell>
          <cell r="C490" t="str">
            <v>UN</v>
          </cell>
          <cell r="D490">
            <v>6.62</v>
          </cell>
          <cell r="E490">
            <v>8.01</v>
          </cell>
          <cell r="F490">
            <v>14.63</v>
          </cell>
        </row>
        <row r="491">
          <cell r="A491">
            <v>70646</v>
          </cell>
          <cell r="B491" t="str">
            <v>CAIXA DE PASSAGEM METALICA 20X20X12 CM</v>
          </cell>
          <cell r="C491" t="str">
            <v>UN</v>
          </cell>
          <cell r="D491">
            <v>10.52</v>
          </cell>
          <cell r="E491">
            <v>14.31</v>
          </cell>
          <cell r="F491">
            <v>24.83</v>
          </cell>
        </row>
        <row r="492">
          <cell r="A492">
            <v>70647</v>
          </cell>
          <cell r="B492" t="str">
            <v>CAIXA DE PASSAGEM METALICA 30X30X12 CM</v>
          </cell>
          <cell r="C492" t="str">
            <v>UN</v>
          </cell>
          <cell r="D492">
            <v>23.78</v>
          </cell>
          <cell r="E492">
            <v>17.18</v>
          </cell>
          <cell r="F492">
            <v>40.96</v>
          </cell>
        </row>
        <row r="493">
          <cell r="A493">
            <v>70648</v>
          </cell>
          <cell r="B493" t="str">
            <v>CAIXA DE PASSAGEM METALICA 40X40X12 CM</v>
          </cell>
          <cell r="C493" t="str">
            <v>UN</v>
          </cell>
          <cell r="D493">
            <v>38.93</v>
          </cell>
          <cell r="E493">
            <v>22.9</v>
          </cell>
          <cell r="F493">
            <v>61.83</v>
          </cell>
        </row>
        <row r="494">
          <cell r="A494">
            <v>70649</v>
          </cell>
          <cell r="B494" t="str">
            <v>CAIXA DE PASSAGEM METALICA 50X50X12 CM</v>
          </cell>
          <cell r="C494" t="str">
            <v>UN</v>
          </cell>
          <cell r="D494">
            <v>44.85</v>
          </cell>
          <cell r="E494">
            <v>22.9</v>
          </cell>
          <cell r="F494">
            <v>67.75</v>
          </cell>
        </row>
        <row r="495">
          <cell r="A495">
            <v>70650</v>
          </cell>
          <cell r="B495" t="str">
            <v>CAIXA DE PASSAGEM METALICA 60X60X12 CM</v>
          </cell>
          <cell r="C495" t="str">
            <v>UN</v>
          </cell>
          <cell r="D495">
            <v>61.64</v>
          </cell>
          <cell r="E495">
            <v>22.9</v>
          </cell>
          <cell r="F495">
            <v>84.54</v>
          </cell>
        </row>
        <row r="496">
          <cell r="A496">
            <v>70670</v>
          </cell>
          <cell r="B496" t="str">
            <v>CAIXA DISTRIBUICAO TELEFONICA 40X40X12 CM</v>
          </cell>
          <cell r="C496" t="str">
            <v>UN</v>
          </cell>
          <cell r="D496">
            <v>65.2</v>
          </cell>
          <cell r="E496">
            <v>22.9</v>
          </cell>
          <cell r="F496">
            <v>88.1</v>
          </cell>
        </row>
        <row r="497">
          <cell r="A497">
            <v>70671</v>
          </cell>
          <cell r="B497" t="str">
            <v>CAIXA DISTRIBUICAO TELEFONICA 60X60X12 CM</v>
          </cell>
          <cell r="C497" t="str">
            <v>UN</v>
          </cell>
          <cell r="D497">
            <v>92</v>
          </cell>
          <cell r="E497">
            <v>22.9</v>
          </cell>
          <cell r="F497">
            <v>114.9</v>
          </cell>
        </row>
        <row r="498">
          <cell r="A498">
            <v>70672</v>
          </cell>
          <cell r="B498" t="str">
            <v>CAIXA DISTRIBUICAO TELEFONICA 80X80X12 CM</v>
          </cell>
          <cell r="C498" t="str">
            <v>UN</v>
          </cell>
          <cell r="D498">
            <v>148.5</v>
          </cell>
          <cell r="E498">
            <v>22.9</v>
          </cell>
          <cell r="F498">
            <v>171.4</v>
          </cell>
        </row>
        <row r="499">
          <cell r="A499">
            <v>70673</v>
          </cell>
          <cell r="B499" t="str">
            <v>CAIXA DISTRIBUICAO TELEFONICA 120X120X12 CM</v>
          </cell>
          <cell r="C499" t="str">
            <v>UN</v>
          </cell>
          <cell r="D499">
            <v>317.95</v>
          </cell>
          <cell r="E499">
            <v>26.34</v>
          </cell>
          <cell r="F499">
            <v>344.29</v>
          </cell>
        </row>
        <row r="500">
          <cell r="A500">
            <v>70674</v>
          </cell>
          <cell r="B500" t="str">
            <v>CAIXA DISTRIBUICAO TELEFONICA 150X150X15 CM</v>
          </cell>
          <cell r="C500" t="str">
            <v>UN</v>
          </cell>
          <cell r="D500">
            <v>614.25</v>
          </cell>
          <cell r="E500">
            <v>28.63</v>
          </cell>
          <cell r="F500">
            <v>642.88</v>
          </cell>
        </row>
        <row r="501">
          <cell r="A501">
            <v>70680</v>
          </cell>
          <cell r="B501" t="str">
            <v>CAIXA MET.HEXAGONAL P/ARANDELA (SEXTAVADA 3"X3")</v>
          </cell>
          <cell r="C501" t="str">
            <v>UN</v>
          </cell>
          <cell r="D501">
            <v>0.72</v>
          </cell>
          <cell r="E501">
            <v>1.71</v>
          </cell>
          <cell r="F501">
            <v>2.43</v>
          </cell>
        </row>
        <row r="502">
          <cell r="A502">
            <v>70681</v>
          </cell>
          <cell r="B502" t="str">
            <v>CAIXA METALICA OCTOGONAL FUNDO MOVEL, SIMPLES 2"</v>
          </cell>
          <cell r="C502" t="str">
            <v>UN</v>
          </cell>
          <cell r="D502">
            <v>1.72</v>
          </cell>
          <cell r="E502">
            <v>1.71</v>
          </cell>
          <cell r="F502">
            <v>3.43</v>
          </cell>
        </row>
        <row r="503">
          <cell r="A503">
            <v>70682</v>
          </cell>
          <cell r="B503" t="str">
            <v>CAIXA METALICA OCTOGONAL FUNDO MOVEL,DUPLA 4"</v>
          </cell>
          <cell r="C503" t="str">
            <v>UN</v>
          </cell>
          <cell r="D503">
            <v>2.14</v>
          </cell>
          <cell r="E503">
            <v>1.71</v>
          </cell>
          <cell r="F503">
            <v>3.85</v>
          </cell>
        </row>
        <row r="504">
          <cell r="A504">
            <v>70690</v>
          </cell>
          <cell r="B504" t="str">
            <v>CX.METALICA P/TOMADA TELEFONICA 10X10X5 CM</v>
          </cell>
          <cell r="C504" t="str">
            <v>UN</v>
          </cell>
          <cell r="D504">
            <v>1.48</v>
          </cell>
          <cell r="E504">
            <v>6.87</v>
          </cell>
          <cell r="F504">
            <v>8.35</v>
          </cell>
        </row>
        <row r="505">
          <cell r="A505">
            <v>70691</v>
          </cell>
          <cell r="B505" t="str">
            <v>CAIXA METALICA RET. 4" X 2" X 2"</v>
          </cell>
          <cell r="C505" t="str">
            <v>UN</v>
          </cell>
          <cell r="D505">
            <v>0.76</v>
          </cell>
          <cell r="E505">
            <v>1.71</v>
          </cell>
          <cell r="F505">
            <v>2.47</v>
          </cell>
        </row>
        <row r="506">
          <cell r="A506">
            <v>70692</v>
          </cell>
          <cell r="B506" t="str">
            <v>CAIXA METALICA QUADRADA 4"X4"X2"</v>
          </cell>
          <cell r="C506" t="str">
            <v>UN</v>
          </cell>
          <cell r="D506">
            <v>1.45</v>
          </cell>
          <cell r="E506">
            <v>1.71</v>
          </cell>
          <cell r="F506">
            <v>3.16</v>
          </cell>
        </row>
        <row r="507">
          <cell r="A507">
            <v>70695</v>
          </cell>
          <cell r="B507" t="str">
            <v>CX.METALICA P/PROTEÇÃO GERAL 500X580X220MM DE 100A ATÉ 500A</v>
          </cell>
          <cell r="C507" t="str">
            <v>UN</v>
          </cell>
          <cell r="D507">
            <v>147.01</v>
          </cell>
          <cell r="E507">
            <v>9.95</v>
          </cell>
          <cell r="F507">
            <v>156.96</v>
          </cell>
        </row>
        <row r="508">
          <cell r="A508">
            <v>70696</v>
          </cell>
          <cell r="B508" t="str">
            <v>CX.METALICA P/PROTEÇÃO GERAL 750X820X220MM DE 500A ATÉ 1000A</v>
          </cell>
          <cell r="C508" t="str">
            <v>UN</v>
          </cell>
          <cell r="D508">
            <v>332.57</v>
          </cell>
          <cell r="E508">
            <v>15.68</v>
          </cell>
          <cell r="F508">
            <v>348.25</v>
          </cell>
        </row>
        <row r="509">
          <cell r="A509">
            <v>70697</v>
          </cell>
          <cell r="B509" t="str">
            <v>CX.METALICA P/T.C. 750X820X266MM C/LACRE</v>
          </cell>
          <cell r="C509" t="str">
            <v>UN</v>
          </cell>
          <cell r="D509">
            <v>326.7</v>
          </cell>
          <cell r="E509">
            <v>15.68</v>
          </cell>
          <cell r="F509">
            <v>342.38</v>
          </cell>
        </row>
        <row r="510">
          <cell r="A510">
            <v>70698</v>
          </cell>
          <cell r="B510" t="str">
            <v>CX.METALICA P/PROTEÇÃO GERAL 1000X1200X310MM DE 500A ATÉ 1000A</v>
          </cell>
          <cell r="C510" t="str">
            <v>UN</v>
          </cell>
          <cell r="D510">
            <v>508.54</v>
          </cell>
          <cell r="E510">
            <v>24.52</v>
          </cell>
          <cell r="F510">
            <v>533.06</v>
          </cell>
        </row>
        <row r="511">
          <cell r="A511">
            <v>70699</v>
          </cell>
          <cell r="B511" t="str">
            <v>CX.METALICA P/T.C. 1000X1200X310MM C/LACRE</v>
          </cell>
          <cell r="C511" t="str">
            <v>UN</v>
          </cell>
          <cell r="D511">
            <v>514.29</v>
          </cell>
          <cell r="E511">
            <v>24.52</v>
          </cell>
          <cell r="F511">
            <v>538.81</v>
          </cell>
        </row>
        <row r="512">
          <cell r="A512">
            <v>70700</v>
          </cell>
          <cell r="B512" t="str">
            <v>CAIXA P/QUADRO DISTRIB.30X40X20 CM(ALPHA/INCOMAFER</v>
          </cell>
          <cell r="C512" t="str">
            <v>UN</v>
          </cell>
          <cell r="D512">
            <v>88.5</v>
          </cell>
          <cell r="E512">
            <v>22.9</v>
          </cell>
          <cell r="F512">
            <v>111.4</v>
          </cell>
        </row>
        <row r="513">
          <cell r="A513">
            <v>70701</v>
          </cell>
          <cell r="B513" t="str">
            <v>CAIXA P/QUADRO DISTRIB.30X40X15 CM (ELSOL/PAINEL)</v>
          </cell>
          <cell r="C513" t="str">
            <v>UN</v>
          </cell>
          <cell r="D513">
            <v>105.9</v>
          </cell>
          <cell r="E513">
            <v>22.9</v>
          </cell>
          <cell r="F513">
            <v>128.8</v>
          </cell>
        </row>
        <row r="514">
          <cell r="A514">
            <v>70702</v>
          </cell>
          <cell r="B514" t="str">
            <v>CAIXA P/QUADRO DISTRIB.40X40X15 CM (ALPHA/INCOM.)</v>
          </cell>
          <cell r="C514" t="str">
            <v>UN</v>
          </cell>
          <cell r="D514">
            <v>91.8</v>
          </cell>
          <cell r="E514">
            <v>22.9</v>
          </cell>
          <cell r="F514">
            <v>114.7</v>
          </cell>
        </row>
        <row r="515">
          <cell r="A515">
            <v>70703</v>
          </cell>
          <cell r="B515" t="str">
            <v>CAIXA P/QUADRO DISTRIB.40X40X20 CM (ELSOL/PAINEL)</v>
          </cell>
          <cell r="C515" t="str">
            <v>UN</v>
          </cell>
          <cell r="D515">
            <v>112</v>
          </cell>
          <cell r="E515">
            <v>22.9</v>
          </cell>
          <cell r="F515">
            <v>134.9</v>
          </cell>
        </row>
        <row r="516">
          <cell r="A516">
            <v>70704</v>
          </cell>
          <cell r="B516" t="str">
            <v>CAIXA P/QUADRO DISTRIB.45X75X20 CM (ALPHA/INCOMAF.)</v>
          </cell>
          <cell r="C516" t="str">
            <v>UN</v>
          </cell>
          <cell r="D516">
            <v>249.5</v>
          </cell>
          <cell r="E516">
            <v>28.63</v>
          </cell>
          <cell r="F516">
            <v>278.13</v>
          </cell>
        </row>
        <row r="517">
          <cell r="A517">
            <v>70705</v>
          </cell>
          <cell r="B517" t="str">
            <v>CAIXA P/QUADRO DISTRIB.60X60X20 CM (ELSOL/PAINEL)</v>
          </cell>
          <cell r="C517" t="str">
            <v>UN</v>
          </cell>
          <cell r="D517">
            <v>200.97</v>
          </cell>
          <cell r="E517">
            <v>28.63</v>
          </cell>
          <cell r="F517">
            <v>229.6</v>
          </cell>
        </row>
        <row r="518">
          <cell r="A518">
            <v>70706</v>
          </cell>
          <cell r="B518" t="str">
            <v>CX.METALICA P/T.C. (FORA DA NORMA)</v>
          </cell>
          <cell r="C518" t="str">
            <v>UN</v>
          </cell>
          <cell r="D518">
            <v>138.59</v>
          </cell>
          <cell r="E518">
            <v>34.35</v>
          </cell>
          <cell r="F518">
            <v>172.94</v>
          </cell>
        </row>
        <row r="519">
          <cell r="A519">
            <v>70707</v>
          </cell>
          <cell r="B519" t="str">
            <v>CX.METALICA P/PROTEÇÃO GERAL 220X280X130MM ATÉ 100A</v>
          </cell>
          <cell r="C519" t="str">
            <v>UN</v>
          </cell>
          <cell r="D519">
            <v>36.5</v>
          </cell>
          <cell r="E519">
            <v>45.8</v>
          </cell>
          <cell r="F519">
            <v>82.3</v>
          </cell>
        </row>
        <row r="520">
          <cell r="A520">
            <v>70708</v>
          </cell>
          <cell r="B520" t="str">
            <v>CX.METALICA P/MEDIDOR MONOFASICO PD. CELG220X280X130MM</v>
          </cell>
          <cell r="C520" t="str">
            <v>UN</v>
          </cell>
          <cell r="D520">
            <v>31.54</v>
          </cell>
          <cell r="E520">
            <v>34.35</v>
          </cell>
          <cell r="F520">
            <v>65.89</v>
          </cell>
        </row>
        <row r="521">
          <cell r="A521">
            <v>70709</v>
          </cell>
          <cell r="B521" t="str">
            <v>CAIXA PASSAGEM 20X20X25 FUNDO BRITA S/TAMPA</v>
          </cell>
          <cell r="C521" t="str">
            <v>UN</v>
          </cell>
          <cell r="D521">
            <v>7.1</v>
          </cell>
          <cell r="E521">
            <v>9.52</v>
          </cell>
          <cell r="F521">
            <v>16.62</v>
          </cell>
        </row>
        <row r="522">
          <cell r="A522">
            <v>70710</v>
          </cell>
          <cell r="B522" t="str">
            <v>CAIXA PASSAGEM 30X30X40 C/TAMPA E DRENO BRITA</v>
          </cell>
          <cell r="C522" t="str">
            <v>UN</v>
          </cell>
          <cell r="D522">
            <v>27.57</v>
          </cell>
          <cell r="E522">
            <v>32.57</v>
          </cell>
          <cell r="F522">
            <v>60.14</v>
          </cell>
        </row>
        <row r="523">
          <cell r="A523">
            <v>70711</v>
          </cell>
          <cell r="B523" t="str">
            <v>CAIXA PASSAGEM 35X60X50 FUNDO DE CONC.(P/TAMPA R1)</v>
          </cell>
          <cell r="C523" t="str">
            <v>UN</v>
          </cell>
          <cell r="D523">
            <v>29.57</v>
          </cell>
          <cell r="E523">
            <v>45.03</v>
          </cell>
          <cell r="F523">
            <v>74.6</v>
          </cell>
        </row>
        <row r="524">
          <cell r="A524">
            <v>70712</v>
          </cell>
          <cell r="B524" t="str">
            <v>CAIXA PASSAGEM 107 X 52 X 50 FUNDO DE CONC.(P/TAMPA R2)</v>
          </cell>
          <cell r="C524" t="str">
            <v>UN</v>
          </cell>
          <cell r="D524">
            <v>49.35</v>
          </cell>
          <cell r="E524">
            <v>85.77</v>
          </cell>
          <cell r="F524">
            <v>135.12</v>
          </cell>
        </row>
        <row r="525">
          <cell r="A525">
            <v>70713</v>
          </cell>
          <cell r="B525" t="str">
            <v>CAIXA PASSAGEM 40X40X50 FUNDO DE BRITA S/TAMPA</v>
          </cell>
          <cell r="C525" t="str">
            <v>UN</v>
          </cell>
          <cell r="D525">
            <v>22.91</v>
          </cell>
          <cell r="E525">
            <v>35.33</v>
          </cell>
          <cell r="F525">
            <v>58.24</v>
          </cell>
        </row>
        <row r="526">
          <cell r="A526">
            <v>70714</v>
          </cell>
          <cell r="B526" t="str">
            <v>CAIXA PASSAGEM 50X50X60 FUNDO DE BRITA S/TAMPA</v>
          </cell>
          <cell r="C526" t="str">
            <v>UN</v>
          </cell>
          <cell r="D526">
            <v>34.22</v>
          </cell>
          <cell r="E526">
            <v>53.55</v>
          </cell>
          <cell r="F526">
            <v>87.77</v>
          </cell>
        </row>
        <row r="527">
          <cell r="A527">
            <v>70715</v>
          </cell>
          <cell r="B527" t="str">
            <v>CAIXA PASSAGEM 60X60X70 FUNDO DE BRITA S/TAMPA</v>
          </cell>
          <cell r="C527" t="str">
            <v>UN</v>
          </cell>
          <cell r="D527">
            <v>49.51</v>
          </cell>
          <cell r="E527">
            <v>74.6</v>
          </cell>
          <cell r="F527">
            <v>124.11</v>
          </cell>
        </row>
        <row r="528">
          <cell r="A528">
            <v>70716</v>
          </cell>
          <cell r="B528" t="str">
            <v>CAIXA PASSAGEM 80X80X62,FUNDO DE BRITA S/TAMPA</v>
          </cell>
          <cell r="C528" t="str">
            <v>UN</v>
          </cell>
          <cell r="D528">
            <v>56.86</v>
          </cell>
          <cell r="E528">
            <v>87.54</v>
          </cell>
          <cell r="F528">
            <v>144.4</v>
          </cell>
        </row>
        <row r="529">
          <cell r="A529">
            <v>70720</v>
          </cell>
          <cell r="B529" t="str">
            <v>CX.METALICA P/MEDIDOR POLIFASICO PD. CELG 420X580X220MM</v>
          </cell>
          <cell r="C529" t="str">
            <v>UN</v>
          </cell>
          <cell r="D529">
            <v>77.56</v>
          </cell>
          <cell r="E529">
            <v>9.1</v>
          </cell>
          <cell r="F529">
            <v>86.66</v>
          </cell>
        </row>
        <row r="530">
          <cell r="A530">
            <v>70725</v>
          </cell>
          <cell r="B530" t="str">
            <v>CX.METALICA P/T.C. 500X580X220MM C/LACRE</v>
          </cell>
          <cell r="C530" t="str">
            <v>UN</v>
          </cell>
          <cell r="D530">
            <v>146.1</v>
          </cell>
          <cell r="E530">
            <v>9.95</v>
          </cell>
          <cell r="F530">
            <v>156.05</v>
          </cell>
        </row>
        <row r="531">
          <cell r="A531">
            <v>70730</v>
          </cell>
          <cell r="B531" t="str">
            <v>CX.PASSAGEM MET.C/TAMPA CEGA P/TELEFONE 20X20X13,5CM</v>
          </cell>
          <cell r="C531" t="str">
            <v>UN</v>
          </cell>
          <cell r="D531">
            <v>28.3</v>
          </cell>
          <cell r="E531">
            <v>14.31</v>
          </cell>
          <cell r="F531">
            <v>42.61</v>
          </cell>
        </row>
        <row r="532">
          <cell r="A532">
            <v>70731</v>
          </cell>
          <cell r="B532" t="str">
            <v>CX.PASSAGEM MET.C/TAMPA CEGA P/TELEFONE 40X40X12CM</v>
          </cell>
          <cell r="C532" t="str">
            <v>UN</v>
          </cell>
          <cell r="D532">
            <v>55.4</v>
          </cell>
          <cell r="E532">
            <v>22.9</v>
          </cell>
          <cell r="F532">
            <v>78.3</v>
          </cell>
        </row>
        <row r="533">
          <cell r="A533">
            <v>70740</v>
          </cell>
          <cell r="B533" t="str">
            <v>CALHA FLUORESCENTE  DE SOBREPOR 1 X 20 W</v>
          </cell>
          <cell r="C533" t="str">
            <v>UN</v>
          </cell>
          <cell r="D533">
            <v>4.5</v>
          </cell>
          <cell r="E533">
            <v>4.35</v>
          </cell>
          <cell r="F533">
            <v>8.85</v>
          </cell>
        </row>
        <row r="534">
          <cell r="A534">
            <v>70741</v>
          </cell>
          <cell r="B534" t="str">
            <v>CALHA FLUORESCENTE  DE SOBREPOR 1 X 40 W</v>
          </cell>
          <cell r="C534" t="str">
            <v>UN</v>
          </cell>
          <cell r="D534">
            <v>13.25</v>
          </cell>
          <cell r="E534">
            <v>4.35</v>
          </cell>
          <cell r="F534">
            <v>17.6</v>
          </cell>
        </row>
        <row r="535">
          <cell r="A535">
            <v>70742</v>
          </cell>
          <cell r="B535" t="str">
            <v>CALHA FLUORESCENTE DE SOBREPOR 2 X 16  OU 2 X 20 W</v>
          </cell>
          <cell r="C535" t="str">
            <v>UN</v>
          </cell>
          <cell r="D535">
            <v>10.45</v>
          </cell>
          <cell r="E535">
            <v>4.43</v>
          </cell>
          <cell r="F535">
            <v>14.88</v>
          </cell>
        </row>
        <row r="536">
          <cell r="A536">
            <v>70743</v>
          </cell>
          <cell r="B536" t="str">
            <v>CALHA FLUORESCENTE DE SOBREPOR 2  X 32 OU 2 X 40 W</v>
          </cell>
          <cell r="C536" t="str">
            <v>UN</v>
          </cell>
          <cell r="D536">
            <v>13.25</v>
          </cell>
          <cell r="E536">
            <v>4.43</v>
          </cell>
          <cell r="F536">
            <v>17.68</v>
          </cell>
        </row>
        <row r="537">
          <cell r="A537">
            <v>70744</v>
          </cell>
          <cell r="B537" t="str">
            <v>CALHA FLUORESCENTE DE SOBREPOR 4 X 32 OU 4 X 40 W</v>
          </cell>
          <cell r="C537" t="str">
            <v>UN</v>
          </cell>
          <cell r="D537">
            <v>21.42</v>
          </cell>
          <cell r="E537">
            <v>7.46</v>
          </cell>
          <cell r="F537">
            <v>28.88</v>
          </cell>
        </row>
        <row r="538">
          <cell r="A538">
            <v>70745</v>
          </cell>
          <cell r="B538" t="str">
            <v>CALHA FLUORESCENTE DE EMBUTIR 1 X 20 W</v>
          </cell>
          <cell r="C538" t="str">
            <v>UN</v>
          </cell>
          <cell r="D538">
            <v>38</v>
          </cell>
          <cell r="E538">
            <v>4.35</v>
          </cell>
          <cell r="F538">
            <v>42.35</v>
          </cell>
        </row>
        <row r="539">
          <cell r="A539">
            <v>70746</v>
          </cell>
          <cell r="B539" t="str">
            <v>CALHA FLUORESCENTE DE EMBUTIR 1 X 40 W</v>
          </cell>
          <cell r="C539" t="str">
            <v>UN</v>
          </cell>
          <cell r="D539">
            <v>45</v>
          </cell>
          <cell r="E539">
            <v>4.35</v>
          </cell>
          <cell r="F539">
            <v>49.35</v>
          </cell>
        </row>
        <row r="540">
          <cell r="A540">
            <v>70747</v>
          </cell>
          <cell r="B540" t="str">
            <v>CALHA FLUORESCENTE DE EMBUTIR 2 X 16  OU 2 X 20 W</v>
          </cell>
          <cell r="C540" t="str">
            <v>UN</v>
          </cell>
          <cell r="D540">
            <v>33.4</v>
          </cell>
          <cell r="E540">
            <v>4.43</v>
          </cell>
          <cell r="F540">
            <v>37.83</v>
          </cell>
        </row>
        <row r="541">
          <cell r="A541">
            <v>70748</v>
          </cell>
          <cell r="B541" t="str">
            <v>CALHA FLUORESCENTE DE EMBUTIR 2 X 32 OU 2 X 40 W</v>
          </cell>
          <cell r="C541" t="str">
            <v>UN</v>
          </cell>
          <cell r="D541">
            <v>49</v>
          </cell>
          <cell r="E541">
            <v>4.43</v>
          </cell>
          <cell r="F541">
            <v>53.43</v>
          </cell>
        </row>
        <row r="542">
          <cell r="A542">
            <v>70749</v>
          </cell>
          <cell r="B542" t="str">
            <v>CALHA FLUORESCENTE DE EMBUTIR 4X32 OU  4 X 40 W</v>
          </cell>
          <cell r="C542" t="str">
            <v>UN</v>
          </cell>
          <cell r="D542">
            <v>54.3</v>
          </cell>
          <cell r="E542">
            <v>7.46</v>
          </cell>
          <cell r="F542">
            <v>61.76</v>
          </cell>
        </row>
        <row r="543">
          <cell r="A543">
            <v>70760</v>
          </cell>
          <cell r="B543" t="str">
            <v>CANALETA PLASTICA (LINHA X-PIAL) 20X10X220 MM</v>
          </cell>
          <cell r="C543" t="str">
            <v>M</v>
          </cell>
          <cell r="D543">
            <v>3.15</v>
          </cell>
          <cell r="E543">
            <v>0.8</v>
          </cell>
          <cell r="F543">
            <v>3.95</v>
          </cell>
        </row>
        <row r="544">
          <cell r="A544">
            <v>70761</v>
          </cell>
          <cell r="B544" t="str">
            <v>CANALETA PLASTICA C/TAMPA (HELLERMAN) 1/2"X3/4"</v>
          </cell>
          <cell r="C544" t="str">
            <v>M</v>
          </cell>
          <cell r="D544">
            <v>4.78</v>
          </cell>
          <cell r="E544">
            <v>0.8</v>
          </cell>
          <cell r="F544">
            <v>5.58</v>
          </cell>
        </row>
        <row r="545">
          <cell r="A545">
            <v>70762</v>
          </cell>
          <cell r="B545" t="str">
            <v>CANALETA PLASTICA C/TAMPA (HELLERMAN) 3/4"X3/4"</v>
          </cell>
          <cell r="C545" t="str">
            <v>M</v>
          </cell>
          <cell r="D545">
            <v>4.85</v>
          </cell>
          <cell r="E545">
            <v>0.8</v>
          </cell>
          <cell r="F545">
            <v>5.65</v>
          </cell>
        </row>
        <row r="546">
          <cell r="A546">
            <v>70763</v>
          </cell>
          <cell r="B546" t="str">
            <v>CANALETA PLASTICA C/TAMPA (HELLERMAN) 1"X1"</v>
          </cell>
          <cell r="C546" t="str">
            <v>M</v>
          </cell>
          <cell r="D546">
            <v>7</v>
          </cell>
          <cell r="E546">
            <v>1.15</v>
          </cell>
          <cell r="F546">
            <v>8.15</v>
          </cell>
        </row>
        <row r="547">
          <cell r="A547">
            <v>70764</v>
          </cell>
          <cell r="B547" t="str">
            <v>CANALETA PLASTICA C/TAMPA (HELLERMAN) 1"X2"</v>
          </cell>
          <cell r="C547" t="str">
            <v>M</v>
          </cell>
          <cell r="D547">
            <v>6.4</v>
          </cell>
          <cell r="E547">
            <v>4.58</v>
          </cell>
          <cell r="F547">
            <v>10.98</v>
          </cell>
        </row>
        <row r="548">
          <cell r="A548">
            <v>70765</v>
          </cell>
          <cell r="B548" t="str">
            <v>CANALETA PLASTICA C/TAMPA (HELLERMAN) 2"X2"</v>
          </cell>
          <cell r="C548" t="str">
            <v>M</v>
          </cell>
          <cell r="D548">
            <v>7.67</v>
          </cell>
          <cell r="E548">
            <v>4.58</v>
          </cell>
          <cell r="F548">
            <v>12.25</v>
          </cell>
        </row>
        <row r="549">
          <cell r="A549">
            <v>70769</v>
          </cell>
          <cell r="B549" t="str">
            <v>CANTONEIRA METALICA 38 X 38 MM ( ZZ ALTA)</v>
          </cell>
          <cell r="C549" t="str">
            <v>UN</v>
          </cell>
          <cell r="D549">
            <v>1.8</v>
          </cell>
          <cell r="E549">
            <v>0</v>
          </cell>
          <cell r="F549">
            <v>1.8</v>
          </cell>
        </row>
        <row r="550">
          <cell r="A550">
            <v>70772</v>
          </cell>
          <cell r="B550" t="str">
            <v>CERTIFICADO DIGITAL</v>
          </cell>
          <cell r="C550" t="str">
            <v>UN</v>
          </cell>
          <cell r="D550">
            <v>9</v>
          </cell>
          <cell r="E550">
            <v>0</v>
          </cell>
          <cell r="F550">
            <v>9</v>
          </cell>
        </row>
        <row r="551">
          <cell r="A551">
            <v>70775</v>
          </cell>
          <cell r="B551" t="str">
            <v>CHAVE DE AFERICAO DE 10 POLOS</v>
          </cell>
          <cell r="C551" t="str">
            <v>UN</v>
          </cell>
          <cell r="D551">
            <v>131</v>
          </cell>
          <cell r="E551">
            <v>22.9</v>
          </cell>
          <cell r="F551">
            <v>153.9</v>
          </cell>
        </row>
        <row r="552">
          <cell r="A552">
            <v>70776</v>
          </cell>
          <cell r="B552" t="str">
            <v>CH.PARTIDA DE MOTOR TRIF.C/RELE FALTA DE FASE 5CV</v>
          </cell>
          <cell r="C552" t="str">
            <v>UN</v>
          </cell>
          <cell r="D552">
            <v>318.53</v>
          </cell>
          <cell r="E552">
            <v>416.16</v>
          </cell>
          <cell r="F552">
            <v>734.69</v>
          </cell>
        </row>
        <row r="553">
          <cell r="A553">
            <v>70777</v>
          </cell>
          <cell r="B553" t="str">
            <v>CH.PARTIDA MOTOR TRIF.C/RELE DE FALTA DE FASE 10CV</v>
          </cell>
          <cell r="C553" t="str">
            <v>UN</v>
          </cell>
          <cell r="D553">
            <v>422.52</v>
          </cell>
          <cell r="E553">
            <v>416.16</v>
          </cell>
          <cell r="F553">
            <v>838.68</v>
          </cell>
        </row>
        <row r="554">
          <cell r="A554">
            <v>70778</v>
          </cell>
          <cell r="B554" t="str">
            <v>CH.PARTIDA MOTOR TRIF.C/RELE DE FALTA DE FASE 2CV</v>
          </cell>
          <cell r="C554" t="str">
            <v>UN</v>
          </cell>
          <cell r="D554">
            <v>309.88</v>
          </cell>
          <cell r="E554">
            <v>416.16</v>
          </cell>
          <cell r="F554">
            <v>726.04</v>
          </cell>
        </row>
        <row r="555">
          <cell r="A555">
            <v>70779</v>
          </cell>
          <cell r="B555" t="str">
            <v>CH.PARTIDA MOTOR TRIF.C/RELE FALTA DE FASE 7 1/2CV</v>
          </cell>
          <cell r="C555" t="str">
            <v>UN</v>
          </cell>
          <cell r="D555">
            <v>347.6</v>
          </cell>
          <cell r="E555">
            <v>416.16</v>
          </cell>
          <cell r="F555">
            <v>763.76</v>
          </cell>
        </row>
        <row r="556">
          <cell r="A556">
            <v>70790</v>
          </cell>
          <cell r="B556" t="str">
            <v>CHAVE FUSIVEL 15 KV, 50A (CHAVE MATHEUS)</v>
          </cell>
          <cell r="C556" t="str">
            <v>UN</v>
          </cell>
          <cell r="D556">
            <v>166.37</v>
          </cell>
          <cell r="E556">
            <v>11.45</v>
          </cell>
          <cell r="F556">
            <v>177.82</v>
          </cell>
        </row>
        <row r="557">
          <cell r="A557">
            <v>70791</v>
          </cell>
          <cell r="B557" t="str">
            <v>CHAVE FUSIVEL,15 KV,100A, (CHAVE MATHEUS)</v>
          </cell>
          <cell r="C557" t="str">
            <v>UN</v>
          </cell>
          <cell r="D557">
            <v>170.3</v>
          </cell>
          <cell r="E557">
            <v>17.18</v>
          </cell>
          <cell r="F557">
            <v>187.48</v>
          </cell>
        </row>
        <row r="558">
          <cell r="A558">
            <v>70820</v>
          </cell>
          <cell r="B558" t="str">
            <v>CHAVE MAGNETICA C/RELE REGULAGEM 5-10A</v>
          </cell>
          <cell r="C558" t="str">
            <v>UN</v>
          </cell>
          <cell r="D558">
            <v>121.42</v>
          </cell>
          <cell r="E558">
            <v>13.74</v>
          </cell>
          <cell r="F558">
            <v>135.16</v>
          </cell>
        </row>
        <row r="559">
          <cell r="A559">
            <v>70821</v>
          </cell>
          <cell r="B559" t="str">
            <v>CHAVE MAGNETICA C/RELE REGULAGEM 7-11A</v>
          </cell>
          <cell r="C559" t="str">
            <v>UN</v>
          </cell>
          <cell r="D559">
            <v>121.42</v>
          </cell>
          <cell r="E559">
            <v>14.89</v>
          </cell>
          <cell r="F559">
            <v>136.31</v>
          </cell>
        </row>
        <row r="560">
          <cell r="A560">
            <v>70822</v>
          </cell>
          <cell r="B560" t="str">
            <v>CHAVE MAGNETICA C/RELE REGULAGEM 10,5-16,5A</v>
          </cell>
          <cell r="C560" t="str">
            <v>UN</v>
          </cell>
          <cell r="D560">
            <v>121.42</v>
          </cell>
          <cell r="E560">
            <v>16.03</v>
          </cell>
          <cell r="F560">
            <v>137.45</v>
          </cell>
        </row>
        <row r="561">
          <cell r="A561">
            <v>70823</v>
          </cell>
          <cell r="B561" t="str">
            <v>CHAVE MAGNETICA C/RELE REGULAGEM 25 - 45A</v>
          </cell>
          <cell r="C561" t="str">
            <v>UN</v>
          </cell>
          <cell r="D561">
            <v>280.21</v>
          </cell>
          <cell r="E561">
            <v>17.18</v>
          </cell>
          <cell r="F561">
            <v>297.39</v>
          </cell>
        </row>
        <row r="562">
          <cell r="A562">
            <v>70835</v>
          </cell>
          <cell r="B562" t="str">
            <v>CH.PARTIDA DE MOTOR TRIF.C/RELE FALTA DE FASE 1/2CV</v>
          </cell>
          <cell r="C562" t="str">
            <v>UN</v>
          </cell>
          <cell r="D562">
            <v>309.88</v>
          </cell>
          <cell r="E562">
            <v>416.16</v>
          </cell>
          <cell r="F562">
            <v>726.04</v>
          </cell>
        </row>
        <row r="563">
          <cell r="A563">
            <v>70836</v>
          </cell>
          <cell r="B563" t="str">
            <v>CH.PARTIDA DE MOTOR TRIF.C/RELE FALTA DE FASE 3/4CV</v>
          </cell>
          <cell r="C563" t="str">
            <v>UN</v>
          </cell>
          <cell r="D563">
            <v>309.88</v>
          </cell>
          <cell r="E563">
            <v>416.16</v>
          </cell>
          <cell r="F563">
            <v>726.04</v>
          </cell>
        </row>
        <row r="564">
          <cell r="A564">
            <v>70837</v>
          </cell>
          <cell r="B564" t="str">
            <v>CH.PARTIDA DE MOTOR TRIF.C/RELE FALTA DE FASE 1 CV</v>
          </cell>
          <cell r="C564" t="str">
            <v>UN</v>
          </cell>
          <cell r="D564">
            <v>309.88</v>
          </cell>
          <cell r="E564">
            <v>416.16</v>
          </cell>
          <cell r="F564">
            <v>726.04</v>
          </cell>
        </row>
        <row r="565">
          <cell r="A565">
            <v>70838</v>
          </cell>
          <cell r="B565" t="str">
            <v>CH.PARTIDA DE MOTOR TRIF.C/RELE FALTA DE FASE 1 1/2CV</v>
          </cell>
          <cell r="C565" t="str">
            <v>UN</v>
          </cell>
          <cell r="D565">
            <v>309.88</v>
          </cell>
          <cell r="E565">
            <v>416.16</v>
          </cell>
          <cell r="F565">
            <v>726.04</v>
          </cell>
        </row>
        <row r="566">
          <cell r="A566">
            <v>70839</v>
          </cell>
          <cell r="B566" t="str">
            <v>CHAVE PARTIDA MOTOR TRIF.C/RELE FALTA DE FASE 3 CV</v>
          </cell>
          <cell r="C566" t="str">
            <v>UN</v>
          </cell>
          <cell r="D566">
            <v>309.88</v>
          </cell>
          <cell r="E566">
            <v>416.16</v>
          </cell>
          <cell r="F566">
            <v>726.04</v>
          </cell>
        </row>
        <row r="567">
          <cell r="A567">
            <v>70840</v>
          </cell>
          <cell r="B567" t="str">
            <v>CHAVE PARTIDA MOTOR TRIF.C/RELE FALTA DE FASE 15 CV</v>
          </cell>
          <cell r="C567" t="str">
            <v>UN</v>
          </cell>
          <cell r="D567">
            <v>485.75</v>
          </cell>
          <cell r="E567">
            <v>416.16</v>
          </cell>
          <cell r="F567">
            <v>901.91</v>
          </cell>
        </row>
        <row r="568">
          <cell r="A568">
            <v>70842</v>
          </cell>
          <cell r="B568" t="str">
            <v>CHAVE PARTIDA MOTOR TRIF.C/RELE FALTA DE FASE 20CV</v>
          </cell>
          <cell r="C568" t="str">
            <v>UN</v>
          </cell>
          <cell r="D568">
            <v>506.82</v>
          </cell>
          <cell r="E568">
            <v>416.16</v>
          </cell>
          <cell r="F568">
            <v>922.98</v>
          </cell>
        </row>
        <row r="569">
          <cell r="A569">
            <v>70845</v>
          </cell>
          <cell r="B569" t="str">
            <v>CHAVE REVERSORA ROTATIVA (COMUTAD.) TRIPOLAR 10A</v>
          </cell>
          <cell r="C569" t="str">
            <v>UN</v>
          </cell>
          <cell r="D569">
            <v>57</v>
          </cell>
          <cell r="E569">
            <v>26.34</v>
          </cell>
          <cell r="F569">
            <v>83.34</v>
          </cell>
        </row>
        <row r="570">
          <cell r="A570">
            <v>70857</v>
          </cell>
          <cell r="B570" t="str">
            <v>CHAVE REVERSORA ROTATIVA (COMUTAD.) TRIPOLAR 16A</v>
          </cell>
          <cell r="C570" t="str">
            <v>UN</v>
          </cell>
          <cell r="D570">
            <v>62.5</v>
          </cell>
          <cell r="E570">
            <v>28.63</v>
          </cell>
          <cell r="F570">
            <v>91.13</v>
          </cell>
        </row>
        <row r="571">
          <cell r="A571">
            <v>70858</v>
          </cell>
          <cell r="B571" t="str">
            <v>CHAVE REVERSORA ROTATIVA (COMUTAD.) TRIPOLAR 20A</v>
          </cell>
          <cell r="C571" t="str">
            <v>UN</v>
          </cell>
          <cell r="D571">
            <v>64</v>
          </cell>
          <cell r="E571">
            <v>30.91</v>
          </cell>
          <cell r="F571">
            <v>94.91</v>
          </cell>
        </row>
        <row r="572">
          <cell r="A572">
            <v>70859</v>
          </cell>
          <cell r="B572" t="str">
            <v>CHAVE REVERSORA ROTATIVA (COMUTAD.) TRIPOLAR 32A</v>
          </cell>
          <cell r="C572" t="str">
            <v>UN</v>
          </cell>
          <cell r="D572">
            <v>98</v>
          </cell>
          <cell r="E572">
            <v>33.2</v>
          </cell>
          <cell r="F572">
            <v>131.2</v>
          </cell>
        </row>
        <row r="573">
          <cell r="A573">
            <v>70860</v>
          </cell>
          <cell r="B573" t="str">
            <v>CHAVE REVERSORA ROTATIVA (COMUTAD.) TRIPOLAR 40A</v>
          </cell>
          <cell r="C573" t="str">
            <v>UN</v>
          </cell>
          <cell r="D573">
            <v>145</v>
          </cell>
          <cell r="E573">
            <v>35.5</v>
          </cell>
          <cell r="F573">
            <v>180.5</v>
          </cell>
        </row>
        <row r="574">
          <cell r="A574">
            <v>70861</v>
          </cell>
          <cell r="B574" t="str">
            <v>CHAVE REVERSORA ROTATIVA (COMUTAD.) TRIPOLAR 63A</v>
          </cell>
          <cell r="C574" t="str">
            <v>UN</v>
          </cell>
          <cell r="D574">
            <v>163</v>
          </cell>
          <cell r="E574">
            <v>37.79</v>
          </cell>
          <cell r="F574">
            <v>200.79</v>
          </cell>
        </row>
        <row r="575">
          <cell r="A575">
            <v>70862</v>
          </cell>
          <cell r="B575" t="str">
            <v>CHAVE REVERSORA ROTATIVA (COMUTAD.) TRIPOLAR 100</v>
          </cell>
          <cell r="C575" t="str">
            <v>UN</v>
          </cell>
          <cell r="D575">
            <v>283.49</v>
          </cell>
          <cell r="E575">
            <v>42.36</v>
          </cell>
          <cell r="F575">
            <v>325.85</v>
          </cell>
        </row>
        <row r="576">
          <cell r="A576">
            <v>70880</v>
          </cell>
          <cell r="B576" t="str">
            <v>CHAVE TRIPOLAR PACCO 100-A</v>
          </cell>
          <cell r="C576" t="str">
            <v>UN</v>
          </cell>
          <cell r="D576">
            <v>218.12</v>
          </cell>
          <cell r="E576">
            <v>40.08</v>
          </cell>
          <cell r="F576">
            <v>258.2</v>
          </cell>
        </row>
        <row r="577">
          <cell r="A577">
            <v>70881</v>
          </cell>
          <cell r="B577" t="str">
            <v>CHAVE TRIPOLAR TIPO NH - 125A</v>
          </cell>
          <cell r="C577" t="str">
            <v>UN</v>
          </cell>
          <cell r="D577">
            <v>53.87</v>
          </cell>
          <cell r="E577">
            <v>20.61</v>
          </cell>
          <cell r="F577">
            <v>74.48</v>
          </cell>
        </row>
        <row r="578">
          <cell r="A578">
            <v>70882</v>
          </cell>
          <cell r="B578" t="str">
            <v>CHAVE TRIPOLAR TIPO NH - 250A</v>
          </cell>
          <cell r="C578" t="str">
            <v>UN</v>
          </cell>
          <cell r="D578">
            <v>201</v>
          </cell>
          <cell r="E578">
            <v>24.05</v>
          </cell>
          <cell r="F578">
            <v>225.05</v>
          </cell>
        </row>
        <row r="579">
          <cell r="A579">
            <v>70883</v>
          </cell>
          <cell r="B579" t="str">
            <v>CHAVE TRIPOLAR TIPO NH - 400A</v>
          </cell>
          <cell r="C579" t="str">
            <v>UN</v>
          </cell>
          <cell r="D579">
            <v>228.15</v>
          </cell>
          <cell r="E579">
            <v>27.48</v>
          </cell>
          <cell r="F579">
            <v>255.63</v>
          </cell>
        </row>
        <row r="580">
          <cell r="A580">
            <v>70884</v>
          </cell>
          <cell r="B580" t="str">
            <v>CHAVE TRIPOLAR TIPO NH - 630A</v>
          </cell>
          <cell r="C580" t="str">
            <v>UN</v>
          </cell>
          <cell r="D580">
            <v>296.97</v>
          </cell>
          <cell r="E580">
            <v>30.91</v>
          </cell>
          <cell r="F580">
            <v>327.88</v>
          </cell>
        </row>
        <row r="581">
          <cell r="A581">
            <v>70890</v>
          </cell>
          <cell r="B581" t="str">
            <v>CHAVE TRIPOLAR TIPO PACCO 16-A</v>
          </cell>
          <cell r="C581" t="str">
            <v>UN</v>
          </cell>
          <cell r="D581">
            <v>46.51</v>
          </cell>
          <cell r="E581">
            <v>26.34</v>
          </cell>
          <cell r="F581">
            <v>72.85</v>
          </cell>
        </row>
        <row r="582">
          <cell r="A582">
            <v>70891</v>
          </cell>
          <cell r="B582" t="str">
            <v>CHAVE TRIPOLAR TIPO PACCO 20-A</v>
          </cell>
          <cell r="C582" t="str">
            <v>UN</v>
          </cell>
          <cell r="D582">
            <v>51.26</v>
          </cell>
          <cell r="E582">
            <v>28.63</v>
          </cell>
          <cell r="F582">
            <v>79.89</v>
          </cell>
        </row>
        <row r="583">
          <cell r="A583">
            <v>70892</v>
          </cell>
          <cell r="B583" t="str">
            <v>CHAVE TRIPOLAR TIPO PACCO 32A</v>
          </cell>
          <cell r="C583" t="str">
            <v>UN</v>
          </cell>
          <cell r="D583">
            <v>63.82</v>
          </cell>
          <cell r="E583">
            <v>30.91</v>
          </cell>
          <cell r="F583">
            <v>94.73</v>
          </cell>
        </row>
        <row r="584">
          <cell r="A584">
            <v>70893</v>
          </cell>
          <cell r="B584" t="str">
            <v>CHAVE TRIPOLAR TIPO PACCO 40A</v>
          </cell>
          <cell r="C584" t="str">
            <v>UN</v>
          </cell>
          <cell r="D584">
            <v>77.6</v>
          </cell>
          <cell r="E584">
            <v>33.2</v>
          </cell>
          <cell r="F584">
            <v>110.8</v>
          </cell>
        </row>
        <row r="585">
          <cell r="A585">
            <v>70894</v>
          </cell>
          <cell r="B585" t="str">
            <v>CHAVE TRIPOLAR TIPO PACCO 63-A</v>
          </cell>
          <cell r="C585" t="str">
            <v>UN</v>
          </cell>
          <cell r="D585">
            <v>122.06</v>
          </cell>
          <cell r="E585">
            <v>35.5</v>
          </cell>
          <cell r="F585">
            <v>157.56</v>
          </cell>
        </row>
        <row r="586">
          <cell r="A586">
            <v>70910</v>
          </cell>
          <cell r="B586" t="str">
            <v>CHUMBADOR P/CANTONEIRA D = 1/4"</v>
          </cell>
          <cell r="C586" t="str">
            <v>UN</v>
          </cell>
          <cell r="D586">
            <v>0.97</v>
          </cell>
          <cell r="E586">
            <v>0</v>
          </cell>
          <cell r="F586">
            <v>0.97</v>
          </cell>
        </row>
        <row r="587">
          <cell r="A587">
            <v>70911</v>
          </cell>
          <cell r="B587" t="str">
            <v>CHUMBADOR P/CANTONEIRA D = 3/8"</v>
          </cell>
          <cell r="C587" t="str">
            <v>UN</v>
          </cell>
          <cell r="D587">
            <v>1.59</v>
          </cell>
          <cell r="E587">
            <v>0</v>
          </cell>
          <cell r="F587">
            <v>1.59</v>
          </cell>
        </row>
        <row r="588">
          <cell r="A588">
            <v>70920</v>
          </cell>
          <cell r="B588" t="str">
            <v>CINTA DE ACO GALVANIZADO DIAM.190 MM</v>
          </cell>
          <cell r="C588" t="str">
            <v>UN</v>
          </cell>
          <cell r="D588">
            <v>17.37</v>
          </cell>
          <cell r="E588">
            <v>2.29</v>
          </cell>
          <cell r="F588">
            <v>19.66</v>
          </cell>
        </row>
        <row r="589">
          <cell r="A589">
            <v>70921</v>
          </cell>
          <cell r="B589" t="str">
            <v>CINTA DE ACO GALVANIZADO DIAM.220 MM</v>
          </cell>
          <cell r="C589" t="str">
            <v>UN</v>
          </cell>
          <cell r="D589">
            <v>18.98</v>
          </cell>
          <cell r="E589">
            <v>2.29</v>
          </cell>
          <cell r="F589">
            <v>21.27</v>
          </cell>
        </row>
        <row r="590">
          <cell r="A590">
            <v>70922</v>
          </cell>
          <cell r="B590" t="str">
            <v>CINTA DE ACO GALVANIZADO DIAM.230MM</v>
          </cell>
          <cell r="C590" t="str">
            <v>UN</v>
          </cell>
          <cell r="D590">
            <v>19.7</v>
          </cell>
          <cell r="E590">
            <v>2.29</v>
          </cell>
          <cell r="F590">
            <v>21.99</v>
          </cell>
        </row>
        <row r="591">
          <cell r="A591">
            <v>70935</v>
          </cell>
          <cell r="B591" t="str">
            <v>CONDULET PVC B 1/2"  S/TAMPA</v>
          </cell>
          <cell r="C591" t="str">
            <v>UN</v>
          </cell>
          <cell r="D591">
            <v>5.55</v>
          </cell>
          <cell r="E591">
            <v>2.06</v>
          </cell>
          <cell r="F591">
            <v>7.61</v>
          </cell>
        </row>
        <row r="592">
          <cell r="A592">
            <v>70936</v>
          </cell>
          <cell r="B592" t="str">
            <v>CONDULET PVC B 3/4" S/TAMPA</v>
          </cell>
          <cell r="C592" t="str">
            <v>UN</v>
          </cell>
          <cell r="D592">
            <v>6.27</v>
          </cell>
          <cell r="E592">
            <v>2.06</v>
          </cell>
          <cell r="F592">
            <v>8.33</v>
          </cell>
        </row>
        <row r="593">
          <cell r="A593">
            <v>70945</v>
          </cell>
          <cell r="B593" t="str">
            <v>CONDULET PVC C 1/2" S/TAMPA</v>
          </cell>
          <cell r="C593" t="str">
            <v>UN</v>
          </cell>
          <cell r="D593">
            <v>5.15</v>
          </cell>
          <cell r="E593">
            <v>2.98</v>
          </cell>
          <cell r="F593">
            <v>8.13</v>
          </cell>
        </row>
        <row r="594">
          <cell r="A594">
            <v>70946</v>
          </cell>
          <cell r="B594" t="str">
            <v>CONDULET PVC C 3/4" S/TAMPA</v>
          </cell>
          <cell r="C594" t="str">
            <v>UN</v>
          </cell>
          <cell r="D594">
            <v>4.43</v>
          </cell>
          <cell r="E594">
            <v>2.98</v>
          </cell>
          <cell r="F594">
            <v>7.41</v>
          </cell>
        </row>
        <row r="595">
          <cell r="A595">
            <v>70950</v>
          </cell>
          <cell r="B595" t="str">
            <v>CONDULET PVC E 1/2" S/TAMPA</v>
          </cell>
          <cell r="C595" t="str">
            <v>UN</v>
          </cell>
          <cell r="D595">
            <v>3.65</v>
          </cell>
          <cell r="E595">
            <v>2.06</v>
          </cell>
          <cell r="F595">
            <v>5.71</v>
          </cell>
        </row>
        <row r="596">
          <cell r="A596">
            <v>70951</v>
          </cell>
          <cell r="B596" t="str">
            <v>CONDULET PVC E 3/4"  S/TAMPA</v>
          </cell>
          <cell r="C596" t="str">
            <v>UN</v>
          </cell>
          <cell r="D596">
            <v>3.88</v>
          </cell>
          <cell r="E596">
            <v>2.06</v>
          </cell>
          <cell r="F596">
            <v>5.94</v>
          </cell>
        </row>
        <row r="597">
          <cell r="A597">
            <v>70960</v>
          </cell>
          <cell r="B597" t="str">
            <v>CONDULET PVC LB 1/2" S/TAMPA</v>
          </cell>
          <cell r="C597" t="str">
            <v>UN</v>
          </cell>
          <cell r="D597">
            <v>4.31</v>
          </cell>
          <cell r="E597">
            <v>2.98</v>
          </cell>
          <cell r="F597">
            <v>7.29</v>
          </cell>
        </row>
        <row r="598">
          <cell r="A598">
            <v>70961</v>
          </cell>
          <cell r="B598" t="str">
            <v>CONDULET PVC LB 3/4" S/TAMPA</v>
          </cell>
          <cell r="C598" t="str">
            <v>UN</v>
          </cell>
          <cell r="D598">
            <v>4.37</v>
          </cell>
          <cell r="E598">
            <v>2.98</v>
          </cell>
          <cell r="F598">
            <v>7.35</v>
          </cell>
        </row>
        <row r="599">
          <cell r="A599">
            <v>70970</v>
          </cell>
          <cell r="B599" t="str">
            <v>CONDULET PVC LL 1/2"  S/TAMPA</v>
          </cell>
          <cell r="C599" t="str">
            <v>UN</v>
          </cell>
          <cell r="D599">
            <v>4.53</v>
          </cell>
          <cell r="E599">
            <v>2.98</v>
          </cell>
          <cell r="F599">
            <v>7.51</v>
          </cell>
        </row>
        <row r="600">
          <cell r="A600">
            <v>70971</v>
          </cell>
          <cell r="B600" t="str">
            <v>CONDULET PVC LL 3/4" S/TAMPA</v>
          </cell>
          <cell r="C600" t="str">
            <v>UN</v>
          </cell>
          <cell r="D600">
            <v>6.27</v>
          </cell>
          <cell r="E600">
            <v>2.98</v>
          </cell>
          <cell r="F600">
            <v>9.25</v>
          </cell>
        </row>
        <row r="601">
          <cell r="A601">
            <v>70980</v>
          </cell>
          <cell r="B601" t="str">
            <v>CONDULET PVC LR 1/2" S/TAMPA</v>
          </cell>
          <cell r="C601" t="str">
            <v>UN</v>
          </cell>
          <cell r="D601">
            <v>4.9</v>
          </cell>
          <cell r="E601">
            <v>2.98</v>
          </cell>
          <cell r="F601">
            <v>7.88</v>
          </cell>
        </row>
        <row r="602">
          <cell r="A602">
            <v>70981</v>
          </cell>
          <cell r="B602" t="str">
            <v>CONDULET PVC LR 3/4"  S/TAMPA</v>
          </cell>
          <cell r="C602" t="str">
            <v>UN</v>
          </cell>
          <cell r="D602">
            <v>6.27</v>
          </cell>
          <cell r="E602">
            <v>2.98</v>
          </cell>
          <cell r="F602">
            <v>9.25</v>
          </cell>
        </row>
        <row r="603">
          <cell r="A603">
            <v>70985</v>
          </cell>
          <cell r="B603" t="str">
            <v>CONDULET PVC TA 1/2" S/TAMPA</v>
          </cell>
          <cell r="C603" t="str">
            <v>UN</v>
          </cell>
          <cell r="D603">
            <v>4.47</v>
          </cell>
          <cell r="E603">
            <v>4.81</v>
          </cell>
          <cell r="F603">
            <v>9.28</v>
          </cell>
        </row>
        <row r="604">
          <cell r="A604">
            <v>70986</v>
          </cell>
          <cell r="B604" t="str">
            <v>CONDULET PVC TA 3/4" S/TAMPA</v>
          </cell>
          <cell r="C604" t="str">
            <v>UN</v>
          </cell>
          <cell r="D604">
            <v>4.47</v>
          </cell>
          <cell r="E604">
            <v>3.89</v>
          </cell>
          <cell r="F604">
            <v>8.36</v>
          </cell>
        </row>
        <row r="605">
          <cell r="A605">
            <v>70990</v>
          </cell>
          <cell r="B605" t="str">
            <v>CONDULET PVC T 1/2" S/TAMPA</v>
          </cell>
          <cell r="C605" t="str">
            <v>UN</v>
          </cell>
          <cell r="D605">
            <v>5.9</v>
          </cell>
          <cell r="E605">
            <v>3.89</v>
          </cell>
          <cell r="F605">
            <v>9.79</v>
          </cell>
        </row>
        <row r="606">
          <cell r="A606">
            <v>70991</v>
          </cell>
          <cell r="B606" t="str">
            <v>CONDULET PVC T 3/4" S/TAMPA</v>
          </cell>
          <cell r="C606" t="str">
            <v>UN</v>
          </cell>
          <cell r="D606">
            <v>5.2</v>
          </cell>
          <cell r="E606">
            <v>3.89</v>
          </cell>
          <cell r="F606">
            <v>9.09</v>
          </cell>
        </row>
        <row r="607">
          <cell r="A607">
            <v>70995</v>
          </cell>
          <cell r="B607" t="str">
            <v>CONDULET PVC TB 1/2" S/TAMPA</v>
          </cell>
          <cell r="C607" t="str">
            <v>UN</v>
          </cell>
          <cell r="D607">
            <v>6</v>
          </cell>
          <cell r="E607">
            <v>3.89</v>
          </cell>
          <cell r="F607">
            <v>9.89</v>
          </cell>
        </row>
        <row r="608">
          <cell r="A608">
            <v>70996</v>
          </cell>
          <cell r="B608" t="str">
            <v>CONDULET PVC TB 3/4" S/TAMPA</v>
          </cell>
          <cell r="C608" t="str">
            <v>UN</v>
          </cell>
          <cell r="D608">
            <v>6.27</v>
          </cell>
          <cell r="E608">
            <v>3.89</v>
          </cell>
          <cell r="F608">
            <v>10.16</v>
          </cell>
        </row>
        <row r="609">
          <cell r="A609">
            <v>71000</v>
          </cell>
          <cell r="B609" t="str">
            <v>CONDULET PVC X 1/2"  S/TAMPA</v>
          </cell>
          <cell r="C609" t="str">
            <v>UN</v>
          </cell>
          <cell r="D609">
            <v>6.7</v>
          </cell>
          <cell r="E609">
            <v>4.81</v>
          </cell>
          <cell r="F609">
            <v>11.51</v>
          </cell>
        </row>
        <row r="610">
          <cell r="A610">
            <v>71001</v>
          </cell>
          <cell r="B610" t="str">
            <v>CONDULET PVC X 3/4" S/TAMPA</v>
          </cell>
          <cell r="C610" t="str">
            <v>UN</v>
          </cell>
          <cell r="D610">
            <v>6.49</v>
          </cell>
          <cell r="E610">
            <v>4.81</v>
          </cell>
          <cell r="F610">
            <v>11.3</v>
          </cell>
        </row>
        <row r="611">
          <cell r="A611">
            <v>71010</v>
          </cell>
          <cell r="B611" t="str">
            <v>CONDULET PVC XA 1/2" S/TAMPA</v>
          </cell>
          <cell r="C611" t="str">
            <v>UN</v>
          </cell>
          <cell r="D611">
            <v>4.47</v>
          </cell>
          <cell r="E611">
            <v>5.73</v>
          </cell>
          <cell r="F611">
            <v>10.2</v>
          </cell>
        </row>
        <row r="612">
          <cell r="A612">
            <v>71011</v>
          </cell>
          <cell r="B612" t="str">
            <v>CONDULET PVC XA 3/4"  S/TAMPA</v>
          </cell>
          <cell r="C612" t="str">
            <v>UN</v>
          </cell>
          <cell r="D612">
            <v>4.47</v>
          </cell>
          <cell r="E612">
            <v>5.73</v>
          </cell>
          <cell r="F612">
            <v>10.2</v>
          </cell>
        </row>
        <row r="613">
          <cell r="A613">
            <v>71020</v>
          </cell>
          <cell r="B613" t="str">
            <v>CONECTOR PARAL. ALUM.EXTRUD.CA-CU-10,0D.10-2-1 PARAF.</v>
          </cell>
          <cell r="C613" t="str">
            <v>UN</v>
          </cell>
          <cell r="D613">
            <v>2.18</v>
          </cell>
          <cell r="E613">
            <v>5.15</v>
          </cell>
          <cell r="F613">
            <v>7.33</v>
          </cell>
        </row>
        <row r="614">
          <cell r="A614">
            <v>71026</v>
          </cell>
          <cell r="B614" t="str">
            <v>CONECTOR RJ-45 CAT.5E</v>
          </cell>
          <cell r="C614" t="str">
            <v>UN</v>
          </cell>
          <cell r="D614">
            <v>0.76</v>
          </cell>
          <cell r="E614">
            <v>0.33</v>
          </cell>
          <cell r="F614">
            <v>1.09</v>
          </cell>
        </row>
        <row r="615">
          <cell r="A615">
            <v>71030</v>
          </cell>
          <cell r="B615" t="str">
            <v>CONECTOR TIPO PARAFUSO FENDIDO 4 MM2</v>
          </cell>
          <cell r="C615" t="str">
            <v>UN</v>
          </cell>
          <cell r="D615">
            <v>1.56</v>
          </cell>
          <cell r="E615">
            <v>1.71</v>
          </cell>
          <cell r="F615">
            <v>3.27</v>
          </cell>
        </row>
        <row r="616">
          <cell r="A616">
            <v>71031</v>
          </cell>
          <cell r="B616" t="str">
            <v>CONECTOR TIPO PARAFUSO FENDIDO 6 MM2</v>
          </cell>
          <cell r="C616" t="str">
            <v>UN</v>
          </cell>
          <cell r="D616">
            <v>1.56</v>
          </cell>
          <cell r="E616">
            <v>1.71</v>
          </cell>
          <cell r="F616">
            <v>3.27</v>
          </cell>
        </row>
        <row r="617">
          <cell r="A617">
            <v>71032</v>
          </cell>
          <cell r="B617" t="str">
            <v>CONECTOR TIPO PARAFUSO FENDIDO 10 MM2</v>
          </cell>
          <cell r="C617" t="str">
            <v>UN</v>
          </cell>
          <cell r="D617">
            <v>1.56</v>
          </cell>
          <cell r="E617">
            <v>2.29</v>
          </cell>
          <cell r="F617">
            <v>3.85</v>
          </cell>
        </row>
        <row r="618">
          <cell r="A618">
            <v>71033</v>
          </cell>
          <cell r="B618" t="str">
            <v>CONECTOR TIPO PARAFUSO FENDIDO 16 MM2</v>
          </cell>
          <cell r="C618" t="str">
            <v>UN</v>
          </cell>
          <cell r="D618">
            <v>1.7</v>
          </cell>
          <cell r="E618">
            <v>2.29</v>
          </cell>
          <cell r="F618">
            <v>3.99</v>
          </cell>
        </row>
        <row r="619">
          <cell r="A619">
            <v>71034</v>
          </cell>
          <cell r="B619" t="str">
            <v>CONECTOR TIPO PARAFUSO FENDIDO 25 MM2</v>
          </cell>
          <cell r="C619" t="str">
            <v>UN</v>
          </cell>
          <cell r="D619">
            <v>2.39</v>
          </cell>
          <cell r="E619">
            <v>3.44</v>
          </cell>
          <cell r="F619">
            <v>5.83</v>
          </cell>
        </row>
        <row r="620">
          <cell r="A620">
            <v>71035</v>
          </cell>
          <cell r="B620" t="str">
            <v>CONECTOR TIPO PARAFUSO FENDIDO 35 MM2</v>
          </cell>
          <cell r="C620" t="str">
            <v>UN</v>
          </cell>
          <cell r="D620">
            <v>2.5</v>
          </cell>
          <cell r="E620">
            <v>3.44</v>
          </cell>
          <cell r="F620">
            <v>5.94</v>
          </cell>
        </row>
        <row r="621">
          <cell r="A621">
            <v>71036</v>
          </cell>
          <cell r="B621" t="str">
            <v>CONECTOR TIPO PARAFUSO FENDIDO 50 MM2</v>
          </cell>
          <cell r="C621" t="str">
            <v>UN</v>
          </cell>
          <cell r="D621">
            <v>3.4</v>
          </cell>
          <cell r="E621">
            <v>4.58</v>
          </cell>
          <cell r="F621">
            <v>7.98</v>
          </cell>
        </row>
        <row r="622">
          <cell r="A622">
            <v>71037</v>
          </cell>
          <cell r="B622" t="str">
            <v>CONECTOR TIPO PARAFUSO FENDIDO 70 MM2</v>
          </cell>
          <cell r="C622" t="str">
            <v>UN</v>
          </cell>
          <cell r="D622">
            <v>4.8</v>
          </cell>
          <cell r="E622">
            <v>4.58</v>
          </cell>
          <cell r="F622">
            <v>9.38</v>
          </cell>
        </row>
        <row r="623">
          <cell r="A623">
            <v>71038</v>
          </cell>
          <cell r="B623" t="str">
            <v>CONECTOR TIPO PARAFUSO FENDIDO 95 MM2</v>
          </cell>
          <cell r="C623" t="str">
            <v>UN</v>
          </cell>
          <cell r="D623">
            <v>7.95</v>
          </cell>
          <cell r="E623">
            <v>5.73</v>
          </cell>
          <cell r="F623">
            <v>13.68</v>
          </cell>
        </row>
        <row r="624">
          <cell r="A624">
            <v>71039</v>
          </cell>
          <cell r="B624" t="str">
            <v>CONECTOR TIPO PARAFUSO FENDIDO 120 MM2</v>
          </cell>
          <cell r="C624" t="str">
            <v>UN</v>
          </cell>
          <cell r="D624">
            <v>8.45</v>
          </cell>
          <cell r="E624">
            <v>5.73</v>
          </cell>
          <cell r="F624">
            <v>14.18</v>
          </cell>
        </row>
        <row r="625">
          <cell r="A625">
            <v>71040</v>
          </cell>
          <cell r="B625" t="str">
            <v>CONECTOR TIPO PARAFUSO FENDIDO 150 MM2</v>
          </cell>
          <cell r="C625" t="str">
            <v>UN</v>
          </cell>
          <cell r="D625">
            <v>10.76</v>
          </cell>
          <cell r="E625">
            <v>6.87</v>
          </cell>
          <cell r="F625">
            <v>17.63</v>
          </cell>
        </row>
        <row r="626">
          <cell r="A626">
            <v>71041</v>
          </cell>
          <cell r="B626" t="str">
            <v>CONECTOR TIPO PARAFUSO FENDIDO 185 MM2</v>
          </cell>
          <cell r="C626" t="str">
            <v>UN</v>
          </cell>
          <cell r="D626">
            <v>14.2</v>
          </cell>
          <cell r="E626">
            <v>6.87</v>
          </cell>
          <cell r="F626">
            <v>21.07</v>
          </cell>
        </row>
        <row r="627">
          <cell r="A627">
            <v>71060</v>
          </cell>
          <cell r="B627" t="str">
            <v>CONTATOR 3 TF 40 - 9A</v>
          </cell>
          <cell r="C627" t="str">
            <v>UN</v>
          </cell>
          <cell r="D627">
            <v>55.37</v>
          </cell>
          <cell r="E627">
            <v>22.9</v>
          </cell>
          <cell r="F627">
            <v>78.27</v>
          </cell>
        </row>
        <row r="628">
          <cell r="A628">
            <v>71061</v>
          </cell>
          <cell r="B628" t="str">
            <v>CONTATOR 3 TF 41 - 12A</v>
          </cell>
          <cell r="C628" t="str">
            <v>UN</v>
          </cell>
          <cell r="D628">
            <v>56</v>
          </cell>
          <cell r="E628">
            <v>24.05</v>
          </cell>
          <cell r="F628">
            <v>80.05</v>
          </cell>
        </row>
        <row r="629">
          <cell r="A629">
            <v>71062</v>
          </cell>
          <cell r="B629" t="str">
            <v>CONTATOR 3 TF 42 - 16A</v>
          </cell>
          <cell r="C629" t="str">
            <v>UN</v>
          </cell>
          <cell r="D629">
            <v>93.34</v>
          </cell>
          <cell r="E629">
            <v>25.19</v>
          </cell>
          <cell r="F629">
            <v>118.53</v>
          </cell>
        </row>
        <row r="630">
          <cell r="A630">
            <v>71063</v>
          </cell>
          <cell r="B630" t="str">
            <v>CONTATOR 3 TF 43 - 25A</v>
          </cell>
          <cell r="C630" t="str">
            <v>UN</v>
          </cell>
          <cell r="D630">
            <v>109.32</v>
          </cell>
          <cell r="E630">
            <v>26.34</v>
          </cell>
          <cell r="F630">
            <v>135.66</v>
          </cell>
        </row>
        <row r="631">
          <cell r="A631">
            <v>71064</v>
          </cell>
          <cell r="B631" t="str">
            <v>CONTATOR 3 TF 44 - 32A</v>
          </cell>
          <cell r="C631" t="str">
            <v>UN</v>
          </cell>
          <cell r="D631">
            <v>129.53</v>
          </cell>
          <cell r="E631">
            <v>27.48</v>
          </cell>
          <cell r="F631">
            <v>157.01</v>
          </cell>
        </row>
        <row r="632">
          <cell r="A632">
            <v>71070</v>
          </cell>
          <cell r="B632" t="str">
            <v>CONTATOR 3 TF 45 - 45A</v>
          </cell>
          <cell r="C632" t="str">
            <v>UN</v>
          </cell>
          <cell r="D632">
            <v>207.14</v>
          </cell>
          <cell r="E632">
            <v>28.63</v>
          </cell>
          <cell r="F632">
            <v>235.77</v>
          </cell>
        </row>
        <row r="633">
          <cell r="A633">
            <v>71071</v>
          </cell>
          <cell r="B633" t="str">
            <v>CONTATOR 3 TF 47 - 63A</v>
          </cell>
          <cell r="C633" t="str">
            <v>UN</v>
          </cell>
          <cell r="D633">
            <v>310.35</v>
          </cell>
          <cell r="E633">
            <v>29.77</v>
          </cell>
          <cell r="F633">
            <v>340.12</v>
          </cell>
        </row>
        <row r="634">
          <cell r="A634">
            <v>71072</v>
          </cell>
          <cell r="B634" t="str">
            <v>CONTATOR 3 TF 48 - 75A</v>
          </cell>
          <cell r="C634" t="str">
            <v>UN</v>
          </cell>
          <cell r="D634">
            <v>481.73</v>
          </cell>
          <cell r="E634">
            <v>30.91</v>
          </cell>
          <cell r="F634">
            <v>512.64</v>
          </cell>
        </row>
        <row r="635">
          <cell r="A635">
            <v>71100</v>
          </cell>
          <cell r="B635" t="str">
            <v>COTOVELO EXTERNO P/CANALETA PLASTCICA HELLERMAN</v>
          </cell>
          <cell r="C635" t="str">
            <v>UN</v>
          </cell>
          <cell r="D635">
            <v>0.49</v>
          </cell>
          <cell r="E635">
            <v>1.15</v>
          </cell>
          <cell r="F635">
            <v>1.64</v>
          </cell>
        </row>
        <row r="636">
          <cell r="A636">
            <v>71101</v>
          </cell>
          <cell r="B636" t="str">
            <v>COTOVELO INTERNO P/CANALETA PLASTICA HELLERMAN</v>
          </cell>
          <cell r="C636" t="str">
            <v>UN</v>
          </cell>
          <cell r="D636">
            <v>0.49</v>
          </cell>
          <cell r="E636">
            <v>1.15</v>
          </cell>
          <cell r="F636">
            <v>1.64</v>
          </cell>
        </row>
        <row r="637">
          <cell r="A637">
            <v>71110</v>
          </cell>
          <cell r="B637" t="str">
            <v>CRUZETA MADEIRA DE LEI 2400X90X112,5 MM</v>
          </cell>
          <cell r="C637" t="str">
            <v>UN</v>
          </cell>
          <cell r="D637">
            <v>68</v>
          </cell>
          <cell r="E637">
            <v>5.27</v>
          </cell>
          <cell r="F637">
            <v>73.27</v>
          </cell>
        </row>
        <row r="638">
          <cell r="A638">
            <v>71111</v>
          </cell>
          <cell r="B638" t="str">
            <v>CRUZETA HORIZONTAL 90º P/ELETROCALHA 50X50 MM</v>
          </cell>
          <cell r="C638" t="str">
            <v>UN</v>
          </cell>
          <cell r="D638">
            <v>12.33</v>
          </cell>
          <cell r="E638">
            <v>2.29</v>
          </cell>
          <cell r="F638">
            <v>14.62</v>
          </cell>
        </row>
        <row r="639">
          <cell r="A639">
            <v>71115</v>
          </cell>
          <cell r="B639" t="str">
            <v>CURVA DE INVERSAO PARA ELETROCALHA 50 X 50 MM</v>
          </cell>
          <cell r="C639" t="str">
            <v>UN</v>
          </cell>
          <cell r="D639">
            <v>11.32</v>
          </cell>
          <cell r="E639">
            <v>1.83</v>
          </cell>
          <cell r="F639">
            <v>13.15</v>
          </cell>
        </row>
        <row r="640">
          <cell r="A640">
            <v>71120</v>
          </cell>
          <cell r="B640" t="str">
            <v>CURVA 90 GRAUS FERRO ZINCADO DIAMETRO 1/2"</v>
          </cell>
          <cell r="C640" t="str">
            <v>UN</v>
          </cell>
          <cell r="D640">
            <v>1.85</v>
          </cell>
          <cell r="E640">
            <v>1.15</v>
          </cell>
          <cell r="F640">
            <v>3</v>
          </cell>
        </row>
        <row r="641">
          <cell r="A641">
            <v>71121</v>
          </cell>
          <cell r="B641" t="str">
            <v>CURVA 90 GRAUS FERRO ZINCADO DIAMETRO 3/4"</v>
          </cell>
          <cell r="C641" t="str">
            <v>UN</v>
          </cell>
          <cell r="D641">
            <v>2.52</v>
          </cell>
          <cell r="E641">
            <v>1.49</v>
          </cell>
          <cell r="F641">
            <v>4.01</v>
          </cell>
        </row>
        <row r="642">
          <cell r="A642">
            <v>71122</v>
          </cell>
          <cell r="B642" t="str">
            <v>CURVA 90 GRAUS FERRO ZINCADO DIAMETRO 1"</v>
          </cell>
          <cell r="C642" t="str">
            <v>UN</v>
          </cell>
          <cell r="D642">
            <v>3.24</v>
          </cell>
          <cell r="E642">
            <v>1.61</v>
          </cell>
          <cell r="F642">
            <v>4.85</v>
          </cell>
        </row>
        <row r="643">
          <cell r="A643">
            <v>71123</v>
          </cell>
          <cell r="B643" t="str">
            <v>CURVA 90 GRAUS FERRO ZINCADO DIAMETRO 1.1/4"</v>
          </cell>
          <cell r="C643" t="str">
            <v>UN</v>
          </cell>
          <cell r="D643">
            <v>8.18</v>
          </cell>
          <cell r="E643">
            <v>3.44</v>
          </cell>
          <cell r="F643">
            <v>11.62</v>
          </cell>
        </row>
        <row r="644">
          <cell r="A644">
            <v>71124</v>
          </cell>
          <cell r="B644" t="str">
            <v>CURVA 90 GRAUS FERRO ZINCADO DIAMETRO 1.1/2"</v>
          </cell>
          <cell r="C644" t="str">
            <v>UN</v>
          </cell>
          <cell r="D644">
            <v>11.04</v>
          </cell>
          <cell r="E644">
            <v>4.01</v>
          </cell>
          <cell r="F644">
            <v>15.05</v>
          </cell>
        </row>
        <row r="645">
          <cell r="A645">
            <v>71125</v>
          </cell>
          <cell r="B645" t="str">
            <v>CURVA 90 GRAUS FERRO ZINCADO DIAMETRO 2"</v>
          </cell>
          <cell r="C645" t="str">
            <v>UN</v>
          </cell>
          <cell r="D645">
            <v>15.25</v>
          </cell>
          <cell r="E645">
            <v>5.38</v>
          </cell>
          <cell r="F645">
            <v>20.63</v>
          </cell>
        </row>
        <row r="646">
          <cell r="A646">
            <v>71126</v>
          </cell>
          <cell r="B646" t="str">
            <v>CURVA 90 GRAUS FERRO ZINCADO DIAMETRO 2.1/2"</v>
          </cell>
          <cell r="C646" t="str">
            <v>UN</v>
          </cell>
          <cell r="D646">
            <v>32.5</v>
          </cell>
          <cell r="E646">
            <v>11.45</v>
          </cell>
          <cell r="F646">
            <v>43.95</v>
          </cell>
        </row>
        <row r="647">
          <cell r="A647">
            <v>71127</v>
          </cell>
          <cell r="B647" t="str">
            <v>CURVA 90 GRAUS FERRO ZINCADO DIAMETRO 3"</v>
          </cell>
          <cell r="C647" t="str">
            <v>UN</v>
          </cell>
          <cell r="D647">
            <v>34.15</v>
          </cell>
          <cell r="E647">
            <v>17.18</v>
          </cell>
          <cell r="F647">
            <v>51.33</v>
          </cell>
        </row>
        <row r="648">
          <cell r="A648">
            <v>71128</v>
          </cell>
          <cell r="B648" t="str">
            <v>CURVA 90 GRAUS FERRO ZINCADO DIAMETRO 4"</v>
          </cell>
          <cell r="C648" t="str">
            <v>UN</v>
          </cell>
          <cell r="D648">
            <v>59.8</v>
          </cell>
          <cell r="E648">
            <v>20.61</v>
          </cell>
          <cell r="F648">
            <v>80.41</v>
          </cell>
        </row>
        <row r="649">
          <cell r="A649">
            <v>71140</v>
          </cell>
          <cell r="B649" t="str">
            <v>CURVA DE 90 GRAUS DE PVC RIGIDO DIAM.1/2"</v>
          </cell>
          <cell r="C649" t="str">
            <v>UN</v>
          </cell>
          <cell r="D649">
            <v>1.19</v>
          </cell>
          <cell r="E649">
            <v>0.8</v>
          </cell>
          <cell r="F649">
            <v>1.99</v>
          </cell>
        </row>
        <row r="650">
          <cell r="A650">
            <v>71141</v>
          </cell>
          <cell r="B650" t="str">
            <v>CURVA DE 90 GRAUS DE PVC RIGIDO DIAM. 3/4"</v>
          </cell>
          <cell r="C650" t="str">
            <v>UN</v>
          </cell>
          <cell r="D650">
            <v>1.32</v>
          </cell>
          <cell r="E650">
            <v>1.15</v>
          </cell>
          <cell r="F650">
            <v>2.47</v>
          </cell>
        </row>
        <row r="651">
          <cell r="A651">
            <v>71142</v>
          </cell>
          <cell r="B651" t="str">
            <v>CURVA DE 90 GRAUS DE PVC RIGIDO DIAM. 1"</v>
          </cell>
          <cell r="C651" t="str">
            <v>UN</v>
          </cell>
          <cell r="D651">
            <v>1.96</v>
          </cell>
          <cell r="E651">
            <v>1.49</v>
          </cell>
          <cell r="F651">
            <v>3.45</v>
          </cell>
        </row>
        <row r="652">
          <cell r="A652">
            <v>71143</v>
          </cell>
          <cell r="B652" t="str">
            <v>CURVA DE 90 GRAUS DE PVC RIGIDO DIAM. 1.1/4"</v>
          </cell>
          <cell r="C652" t="str">
            <v>UN</v>
          </cell>
          <cell r="D652">
            <v>2.86</v>
          </cell>
          <cell r="E652">
            <v>2.29</v>
          </cell>
          <cell r="F652">
            <v>5.15</v>
          </cell>
        </row>
        <row r="653">
          <cell r="A653">
            <v>71144</v>
          </cell>
          <cell r="B653" t="str">
            <v>CURVA DE 90 GRAUS DE PVC RIGIDO DIAM. 1.1/2"</v>
          </cell>
          <cell r="C653" t="str">
            <v>UN</v>
          </cell>
          <cell r="D653">
            <v>3.27</v>
          </cell>
          <cell r="E653">
            <v>4.43</v>
          </cell>
          <cell r="F653">
            <v>7.7</v>
          </cell>
        </row>
        <row r="654">
          <cell r="A654">
            <v>71145</v>
          </cell>
          <cell r="B654" t="str">
            <v>CURVA DE 90 GRAUS DE PVC RIGIDO DIAM. 2"</v>
          </cell>
          <cell r="C654" t="str">
            <v>UN</v>
          </cell>
          <cell r="D654">
            <v>4.45</v>
          </cell>
          <cell r="E654">
            <v>4.35</v>
          </cell>
          <cell r="F654">
            <v>8.8</v>
          </cell>
        </row>
        <row r="655">
          <cell r="A655">
            <v>71146</v>
          </cell>
          <cell r="B655" t="str">
            <v>CURVA DE 90 GRAUS DE PVC RIGIDO DIAM. 2.1/2"</v>
          </cell>
          <cell r="C655" t="str">
            <v>UN</v>
          </cell>
          <cell r="D655">
            <v>12.81</v>
          </cell>
          <cell r="E655">
            <v>9.16</v>
          </cell>
          <cell r="F655">
            <v>21.97</v>
          </cell>
        </row>
        <row r="656">
          <cell r="A656">
            <v>71147</v>
          </cell>
          <cell r="B656" t="str">
            <v>CURVA DE 90 GRAUS DE PVC RIGIDO DIAM. 3"</v>
          </cell>
          <cell r="C656" t="str">
            <v>UN</v>
          </cell>
          <cell r="D656">
            <v>15.23</v>
          </cell>
          <cell r="E656">
            <v>11.45</v>
          </cell>
          <cell r="F656">
            <v>26.68</v>
          </cell>
        </row>
        <row r="657">
          <cell r="A657">
            <v>71148</v>
          </cell>
          <cell r="B657" t="str">
            <v>CURVA DE 90 GRAUS DE PVC RIGIDO DIAM. 4"</v>
          </cell>
          <cell r="C657" t="str">
            <v>UN</v>
          </cell>
          <cell r="D657">
            <v>27.47</v>
          </cell>
          <cell r="E657">
            <v>13.74</v>
          </cell>
          <cell r="F657">
            <v>41.21</v>
          </cell>
        </row>
        <row r="658">
          <cell r="A658">
            <v>71150</v>
          </cell>
          <cell r="B658" t="str">
            <v>CURVA DE 90 GRAUS FERRO GALVANIZADO DIAM.1/2"</v>
          </cell>
          <cell r="C658" t="str">
            <v>UN</v>
          </cell>
          <cell r="D658">
            <v>4.09</v>
          </cell>
          <cell r="E658">
            <v>1.15</v>
          </cell>
          <cell r="F658">
            <v>5.24</v>
          </cell>
        </row>
        <row r="659">
          <cell r="A659">
            <v>71151</v>
          </cell>
          <cell r="B659" t="str">
            <v>CURVA DE 90 GRAUS FERRO GALVANIZADO DIAM.3/4"</v>
          </cell>
          <cell r="C659" t="str">
            <v>UN</v>
          </cell>
          <cell r="D659">
            <v>4.96</v>
          </cell>
          <cell r="E659">
            <v>1.49</v>
          </cell>
          <cell r="F659">
            <v>6.45</v>
          </cell>
        </row>
        <row r="660">
          <cell r="A660">
            <v>71152</v>
          </cell>
          <cell r="B660" t="str">
            <v>CURVA DE 90 GRAUS FERRO GALVANIZADO DIAM.1"</v>
          </cell>
          <cell r="C660" t="str">
            <v>UN</v>
          </cell>
          <cell r="D660">
            <v>6.59</v>
          </cell>
          <cell r="E660">
            <v>1.61</v>
          </cell>
          <cell r="F660">
            <v>8.2</v>
          </cell>
        </row>
        <row r="661">
          <cell r="A661">
            <v>71153</v>
          </cell>
          <cell r="B661" t="str">
            <v>CURVA DE 90 GRAUS FERRO GALVANIZADO DIAM.1.1/4"</v>
          </cell>
          <cell r="C661" t="str">
            <v>UN</v>
          </cell>
          <cell r="D661">
            <v>15.09</v>
          </cell>
          <cell r="E661">
            <v>3.44</v>
          </cell>
          <cell r="F661">
            <v>18.53</v>
          </cell>
        </row>
        <row r="662">
          <cell r="A662">
            <v>71154</v>
          </cell>
          <cell r="B662" t="str">
            <v>CURVA DE 90 GRAUS FERRO GALVANIZADO DIAM. 1.1/2"</v>
          </cell>
          <cell r="C662" t="str">
            <v>UN</v>
          </cell>
          <cell r="D662">
            <v>15.5</v>
          </cell>
          <cell r="E662">
            <v>4.01</v>
          </cell>
          <cell r="F662">
            <v>19.51</v>
          </cell>
        </row>
        <row r="663">
          <cell r="A663">
            <v>71155</v>
          </cell>
          <cell r="B663" t="str">
            <v>CURVA DE 90 GRAUS FERRO GALVANIZADO DIAM. 2"</v>
          </cell>
          <cell r="C663" t="str">
            <v>UN</v>
          </cell>
          <cell r="D663">
            <v>29.5</v>
          </cell>
          <cell r="E663">
            <v>5.38</v>
          </cell>
          <cell r="F663">
            <v>34.88</v>
          </cell>
        </row>
        <row r="664">
          <cell r="A664">
            <v>71156</v>
          </cell>
          <cell r="B664" t="str">
            <v>CURVA DE 90 GRAUS FERRO GALVANIZADO DIAM. 2.1/2"</v>
          </cell>
          <cell r="C664" t="str">
            <v>UN</v>
          </cell>
          <cell r="D664">
            <v>45.57</v>
          </cell>
          <cell r="E664">
            <v>11.45</v>
          </cell>
          <cell r="F664">
            <v>57.02</v>
          </cell>
        </row>
        <row r="665">
          <cell r="A665">
            <v>71157</v>
          </cell>
          <cell r="B665" t="str">
            <v>CURVA DE 90 GRAUS FERRO GALVANIZADO DIAM. 3"</v>
          </cell>
          <cell r="C665" t="str">
            <v>UN</v>
          </cell>
          <cell r="D665">
            <v>65.2</v>
          </cell>
          <cell r="E665">
            <v>17.18</v>
          </cell>
          <cell r="F665">
            <v>82.38</v>
          </cell>
        </row>
        <row r="666">
          <cell r="A666">
            <v>71158</v>
          </cell>
          <cell r="B666" t="str">
            <v>CURVA DE 90 GRAUS FERRO GALVANIZADO DIAMETRO 4"</v>
          </cell>
          <cell r="C666" t="str">
            <v>UN</v>
          </cell>
          <cell r="D666">
            <v>105.5</v>
          </cell>
          <cell r="E666">
            <v>20.61</v>
          </cell>
          <cell r="F666">
            <v>126.11</v>
          </cell>
        </row>
        <row r="667">
          <cell r="A667">
            <v>71159</v>
          </cell>
          <cell r="B667" t="str">
            <v>DESVIO A DIREITA PARA ELETROCALHA 50 X 50 MM</v>
          </cell>
          <cell r="C667" t="str">
            <v>UN</v>
          </cell>
          <cell r="D667">
            <v>14.8</v>
          </cell>
          <cell r="E667">
            <v>1.83</v>
          </cell>
          <cell r="F667">
            <v>16.63</v>
          </cell>
        </row>
        <row r="668">
          <cell r="A668">
            <v>71170</v>
          </cell>
          <cell r="B668" t="str">
            <v>DIMMER ROTATIVO SIMPLES</v>
          </cell>
          <cell r="C668" t="str">
            <v>UN</v>
          </cell>
          <cell r="D668">
            <v>66.63</v>
          </cell>
          <cell r="E668">
            <v>2.4</v>
          </cell>
          <cell r="F668">
            <v>69.03</v>
          </cell>
        </row>
        <row r="669">
          <cell r="A669">
            <v>71171</v>
          </cell>
          <cell r="B669" t="str">
            <v>DISJUNTOR MONOPOLAR DE 10 A 30-A</v>
          </cell>
          <cell r="C669" t="str">
            <v>UN</v>
          </cell>
          <cell r="D669">
            <v>5.44</v>
          </cell>
          <cell r="E669">
            <v>3.44</v>
          </cell>
          <cell r="F669">
            <v>8.88</v>
          </cell>
        </row>
        <row r="670">
          <cell r="A670">
            <v>71172</v>
          </cell>
          <cell r="B670" t="str">
            <v>DISJUNTOR MONOPOLAR DE 35 A 50-A</v>
          </cell>
          <cell r="C670" t="str">
            <v>UN</v>
          </cell>
          <cell r="D670">
            <v>7.32</v>
          </cell>
          <cell r="E670">
            <v>3.44</v>
          </cell>
          <cell r="F670">
            <v>10.76</v>
          </cell>
        </row>
        <row r="671">
          <cell r="A671">
            <v>71173</v>
          </cell>
          <cell r="B671" t="str">
            <v>DISJUNTOR TRIPOLAR DE 10 A 35-A</v>
          </cell>
          <cell r="C671" t="str">
            <v>UN</v>
          </cell>
          <cell r="D671">
            <v>38.5</v>
          </cell>
          <cell r="E671">
            <v>11.45</v>
          </cell>
          <cell r="F671">
            <v>49.95</v>
          </cell>
        </row>
        <row r="672">
          <cell r="A672">
            <v>71174</v>
          </cell>
          <cell r="B672" t="str">
            <v>DISJUNTOR TRIPOLAR 40 A 50A</v>
          </cell>
          <cell r="C672" t="str">
            <v>UN</v>
          </cell>
          <cell r="D672">
            <v>44.23</v>
          </cell>
          <cell r="E672">
            <v>11.45</v>
          </cell>
          <cell r="F672">
            <v>55.68</v>
          </cell>
        </row>
        <row r="673">
          <cell r="A673">
            <v>71175</v>
          </cell>
          <cell r="B673" t="str">
            <v>DISJUNTOR TRIPOLAR DE 60 A 100-A</v>
          </cell>
          <cell r="C673" t="str">
            <v>UN</v>
          </cell>
          <cell r="D673">
            <v>54.2</v>
          </cell>
          <cell r="E673">
            <v>22.9</v>
          </cell>
          <cell r="F673">
            <v>77.1</v>
          </cell>
        </row>
        <row r="674">
          <cell r="A674">
            <v>71176</v>
          </cell>
          <cell r="B674" t="str">
            <v>DISJUNTOR TRIPOLAR DE 125-A</v>
          </cell>
          <cell r="C674" t="str">
            <v>UN</v>
          </cell>
          <cell r="D674">
            <v>165.97</v>
          </cell>
          <cell r="E674">
            <v>22.9</v>
          </cell>
          <cell r="F674">
            <v>188.87</v>
          </cell>
        </row>
        <row r="675">
          <cell r="A675">
            <v>71177</v>
          </cell>
          <cell r="B675" t="str">
            <v>DISJUNTOR TRIPOLAR DE 150-A</v>
          </cell>
          <cell r="C675" t="str">
            <v>UN</v>
          </cell>
          <cell r="D675">
            <v>165.97</v>
          </cell>
          <cell r="E675">
            <v>22.9</v>
          </cell>
          <cell r="F675">
            <v>188.87</v>
          </cell>
        </row>
        <row r="676">
          <cell r="A676">
            <v>71178</v>
          </cell>
          <cell r="B676" t="str">
            <v>DISJUNTOR TRIPOLAR DE 200-A</v>
          </cell>
          <cell r="C676" t="str">
            <v>UN</v>
          </cell>
          <cell r="D676">
            <v>165.97</v>
          </cell>
          <cell r="E676">
            <v>22.9</v>
          </cell>
          <cell r="F676">
            <v>188.87</v>
          </cell>
        </row>
        <row r="677">
          <cell r="A677">
            <v>71179</v>
          </cell>
          <cell r="B677" t="str">
            <v>DISJUNTOR TRIPOLAR DE 225-A</v>
          </cell>
          <cell r="C677" t="str">
            <v>UN</v>
          </cell>
          <cell r="D677">
            <v>165.97</v>
          </cell>
          <cell r="E677">
            <v>22.9</v>
          </cell>
          <cell r="F677">
            <v>188.87</v>
          </cell>
        </row>
        <row r="678">
          <cell r="A678">
            <v>71180</v>
          </cell>
          <cell r="B678" t="str">
            <v>DISJUNTOR TRIPOLAR DE 250-A</v>
          </cell>
          <cell r="C678" t="str">
            <v>UN</v>
          </cell>
          <cell r="D678">
            <v>399</v>
          </cell>
          <cell r="E678">
            <v>22.9</v>
          </cell>
          <cell r="F678">
            <v>421.9</v>
          </cell>
        </row>
        <row r="679">
          <cell r="A679">
            <v>71181</v>
          </cell>
          <cell r="B679" t="str">
            <v>DISJUNTOR TRIPOLAR DE 300-A</v>
          </cell>
          <cell r="C679" t="str">
            <v>UN</v>
          </cell>
          <cell r="D679">
            <v>1026.29</v>
          </cell>
          <cell r="E679">
            <v>22.9</v>
          </cell>
          <cell r="F679">
            <v>1049.19</v>
          </cell>
        </row>
        <row r="680">
          <cell r="A680">
            <v>71184</v>
          </cell>
          <cell r="B680" t="str">
            <v>DISPOSITIVO DE PROTEÇÃO CONTRA SURTOS (D.P.S.) 275V DE 8 A 40KA</v>
          </cell>
          <cell r="C680" t="str">
            <v>UN</v>
          </cell>
          <cell r="D680">
            <v>42</v>
          </cell>
          <cell r="E680">
            <v>11.45</v>
          </cell>
          <cell r="F680">
            <v>53.45</v>
          </cell>
        </row>
        <row r="681">
          <cell r="A681">
            <v>71186</v>
          </cell>
          <cell r="B681" t="str">
            <v>DISPOSITIVO DE PROTEÇÃO CONTRA SURTOS (D.P.S.) 275V DE 90KA</v>
          </cell>
          <cell r="C681" t="str">
            <v>UN</v>
          </cell>
          <cell r="D681">
            <v>120</v>
          </cell>
          <cell r="E681">
            <v>11.45</v>
          </cell>
          <cell r="F681">
            <v>131.45</v>
          </cell>
        </row>
        <row r="682">
          <cell r="A682">
            <v>71190</v>
          </cell>
          <cell r="B682" t="str">
            <v>ELETROCALHA CH.Aº PRE ZN. FOGO "C" C/ABAS 50X50 MM S/TAMPA</v>
          </cell>
          <cell r="C682" t="str">
            <v>M</v>
          </cell>
          <cell r="D682">
            <v>8.31</v>
          </cell>
          <cell r="E682">
            <v>3.66</v>
          </cell>
          <cell r="F682">
            <v>11.97</v>
          </cell>
        </row>
        <row r="683">
          <cell r="A683">
            <v>71193</v>
          </cell>
          <cell r="B683" t="str">
            <v>ELETRODUTO PVC FLEXÍVEL -  MANGUEIRA CORRUGADA – DIAM.1/2"</v>
          </cell>
          <cell r="C683" t="str">
            <v>M</v>
          </cell>
          <cell r="D683">
            <v>1.08</v>
          </cell>
          <cell r="E683">
            <v>1.95</v>
          </cell>
          <cell r="F683">
            <v>3.03</v>
          </cell>
        </row>
        <row r="684">
          <cell r="A684">
            <v>71194</v>
          </cell>
          <cell r="B684" t="str">
            <v>ELETRODUTO PVC FLEXÍVEL - MANGUEIRA CORRUGADA – DIAM.3/4"</v>
          </cell>
          <cell r="C684" t="str">
            <v>M</v>
          </cell>
          <cell r="D684">
            <v>1.3</v>
          </cell>
          <cell r="E684">
            <v>1.95</v>
          </cell>
          <cell r="F684">
            <v>3.25</v>
          </cell>
        </row>
        <row r="685">
          <cell r="A685">
            <v>71195</v>
          </cell>
          <cell r="B685" t="str">
            <v>ELETRODUTO PVC FLEXÍVEL - MANGUEIRA CORRUGADA – DIAM.1"</v>
          </cell>
          <cell r="C685" t="str">
            <v>M</v>
          </cell>
          <cell r="D685">
            <v>1.71</v>
          </cell>
          <cell r="E685">
            <v>2.29</v>
          </cell>
          <cell r="F685">
            <v>4</v>
          </cell>
        </row>
        <row r="686">
          <cell r="A686">
            <v>71196</v>
          </cell>
          <cell r="B686" t="str">
            <v>ELETRODUTO PVC FLEXÍVEL - MANGUEIRA CORRUGADA - DIAM. 11/4"</v>
          </cell>
          <cell r="C686" t="str">
            <v>M</v>
          </cell>
          <cell r="D686">
            <v>2.45</v>
          </cell>
          <cell r="E686">
            <v>2.29</v>
          </cell>
          <cell r="F686">
            <v>4.74</v>
          </cell>
        </row>
        <row r="687">
          <cell r="A687">
            <v>71197</v>
          </cell>
          <cell r="B687" t="str">
            <v>ELETRODUTO PVC FLEXÍVEL - MANGUEIRA CORRUGADA - DIAM. 11/2"</v>
          </cell>
          <cell r="C687" t="str">
            <v>M</v>
          </cell>
          <cell r="D687">
            <v>2.53</v>
          </cell>
          <cell r="E687">
            <v>4.24</v>
          </cell>
          <cell r="F687">
            <v>6.77</v>
          </cell>
        </row>
        <row r="688">
          <cell r="A688">
            <v>71198</v>
          </cell>
          <cell r="B688" t="str">
            <v>ELETRODUTO PVC FLEXÍVEL - MANGUEIRA CORRUGADA – DIAM.2"</v>
          </cell>
          <cell r="C688" t="str">
            <v>M</v>
          </cell>
          <cell r="D688">
            <v>3.15</v>
          </cell>
          <cell r="E688">
            <v>5.73</v>
          </cell>
          <cell r="F688">
            <v>8.88</v>
          </cell>
        </row>
        <row r="689">
          <cell r="A689">
            <v>71199</v>
          </cell>
          <cell r="B689" t="str">
            <v>ELETRODUTO PVC FLEXÍVEL - MANGUEIRA CORRUGADA – DIAM.3"</v>
          </cell>
          <cell r="C689" t="str">
            <v>M</v>
          </cell>
          <cell r="D689">
            <v>4</v>
          </cell>
          <cell r="E689">
            <v>9.16</v>
          </cell>
          <cell r="F689">
            <v>13.16</v>
          </cell>
        </row>
        <row r="690">
          <cell r="A690">
            <v>71200</v>
          </cell>
          <cell r="B690" t="str">
            <v>ELETRODUTO DE PVC RIGIDO DIAMETRO 1/2"</v>
          </cell>
          <cell r="C690" t="str">
            <v>M</v>
          </cell>
          <cell r="D690">
            <v>1.62</v>
          </cell>
          <cell r="E690">
            <v>1.95</v>
          </cell>
          <cell r="F690">
            <v>3.57</v>
          </cell>
        </row>
        <row r="691">
          <cell r="A691">
            <v>71201</v>
          </cell>
          <cell r="B691" t="str">
            <v>ELETRODUTO DE PVC RIGIDO DIAMETRO 3/4"</v>
          </cell>
          <cell r="C691" t="str">
            <v>M</v>
          </cell>
          <cell r="D691">
            <v>2.15</v>
          </cell>
          <cell r="E691">
            <v>1.95</v>
          </cell>
          <cell r="F691">
            <v>4.1</v>
          </cell>
        </row>
        <row r="692">
          <cell r="A692">
            <v>71202</v>
          </cell>
          <cell r="B692" t="str">
            <v>ELETRODUTO DE PVC RIGIDO DIAMETRO 1"</v>
          </cell>
          <cell r="C692" t="str">
            <v>M</v>
          </cell>
          <cell r="D692">
            <v>2.61</v>
          </cell>
          <cell r="E692">
            <v>2.29</v>
          </cell>
          <cell r="F692">
            <v>4.9</v>
          </cell>
        </row>
        <row r="693">
          <cell r="A693">
            <v>71203</v>
          </cell>
          <cell r="B693" t="str">
            <v>ELETRODUTO DE PVC RIGIDO DIAMETRO 1.1/2"</v>
          </cell>
          <cell r="C693" t="str">
            <v>M</v>
          </cell>
          <cell r="D693">
            <v>3.59</v>
          </cell>
          <cell r="E693">
            <v>4.24</v>
          </cell>
          <cell r="F693">
            <v>7.83</v>
          </cell>
        </row>
        <row r="694">
          <cell r="A694">
            <v>71204</v>
          </cell>
          <cell r="B694" t="str">
            <v>ELETRODUTO DE PVC RIGIDO DIAMETRO 1.1/4"</v>
          </cell>
          <cell r="C694" t="str">
            <v>M</v>
          </cell>
          <cell r="D694">
            <v>2.95</v>
          </cell>
          <cell r="E694">
            <v>4.81</v>
          </cell>
          <cell r="F694">
            <v>7.76</v>
          </cell>
        </row>
        <row r="695">
          <cell r="A695">
            <v>71205</v>
          </cell>
          <cell r="B695" t="str">
            <v>ELETRODUTO DE PVC RIGIDO DIAMETRO 2"</v>
          </cell>
          <cell r="C695" t="str">
            <v>M</v>
          </cell>
          <cell r="D695">
            <v>4.71</v>
          </cell>
          <cell r="E695">
            <v>5.73</v>
          </cell>
          <cell r="F695">
            <v>10.44</v>
          </cell>
        </row>
        <row r="696">
          <cell r="A696">
            <v>71206</v>
          </cell>
          <cell r="B696" t="str">
            <v>ELETRODUTO DE PVC RIGIDO DIAMETRO 2.1/2"</v>
          </cell>
          <cell r="C696" t="str">
            <v>M</v>
          </cell>
          <cell r="D696">
            <v>9.55</v>
          </cell>
          <cell r="E696">
            <v>7.67</v>
          </cell>
          <cell r="F696">
            <v>17.22</v>
          </cell>
        </row>
        <row r="697">
          <cell r="A697">
            <v>71207</v>
          </cell>
          <cell r="B697" t="str">
            <v>ELETRODUTO DE PVC RIGIDO DIAMETRO 3"</v>
          </cell>
          <cell r="C697" t="str">
            <v>M</v>
          </cell>
          <cell r="D697">
            <v>15.55</v>
          </cell>
          <cell r="E697">
            <v>9.16</v>
          </cell>
          <cell r="F697">
            <v>24.71</v>
          </cell>
        </row>
        <row r="698">
          <cell r="A698">
            <v>71208</v>
          </cell>
          <cell r="B698" t="str">
            <v>ELETRODUTO DE PVC RIGIDO DIAMETRO 4"</v>
          </cell>
          <cell r="C698" t="str">
            <v>M</v>
          </cell>
          <cell r="D698">
            <v>16.22</v>
          </cell>
          <cell r="E698">
            <v>11.45</v>
          </cell>
          <cell r="F698">
            <v>27.67</v>
          </cell>
        </row>
        <row r="699">
          <cell r="A699">
            <v>71210</v>
          </cell>
          <cell r="B699" t="str">
            <v>ELETRODUTO FERRO GALVANIZADO DIAMETRO 1/2"</v>
          </cell>
          <cell r="C699" t="str">
            <v>M</v>
          </cell>
          <cell r="D699">
            <v>5.85</v>
          </cell>
          <cell r="E699">
            <v>2.29</v>
          </cell>
          <cell r="F699">
            <v>8.14</v>
          </cell>
        </row>
        <row r="700">
          <cell r="A700">
            <v>71211</v>
          </cell>
          <cell r="B700" t="str">
            <v>ELETRODUTO FERRO GALVANIZADO DIAMETRO 3/4"</v>
          </cell>
          <cell r="C700" t="str">
            <v>M</v>
          </cell>
          <cell r="D700">
            <v>6.89</v>
          </cell>
          <cell r="E700">
            <v>3.44</v>
          </cell>
          <cell r="F700">
            <v>10.33</v>
          </cell>
        </row>
        <row r="701">
          <cell r="A701">
            <v>71212</v>
          </cell>
          <cell r="B701" t="str">
            <v>ELETRODUTO FERRO GALVANIZADO DIAMETRO 1"</v>
          </cell>
          <cell r="C701" t="str">
            <v>M</v>
          </cell>
          <cell r="D701">
            <v>8.47</v>
          </cell>
          <cell r="E701">
            <v>4.58</v>
          </cell>
          <cell r="F701">
            <v>13.05</v>
          </cell>
        </row>
        <row r="702">
          <cell r="A702">
            <v>71213</v>
          </cell>
          <cell r="B702" t="str">
            <v>ELETRODUTO FERRO GALVANIZADO DIAMETRO 1.1/4"</v>
          </cell>
          <cell r="C702" t="str">
            <v>M</v>
          </cell>
          <cell r="D702">
            <v>11.25</v>
          </cell>
          <cell r="E702">
            <v>7.44</v>
          </cell>
          <cell r="F702">
            <v>18.69</v>
          </cell>
        </row>
        <row r="703">
          <cell r="A703">
            <v>71214</v>
          </cell>
          <cell r="B703" t="str">
            <v>ELETRODUTO FERRO GALVANIZADO DIAMETRO 1.1/2"</v>
          </cell>
          <cell r="C703" t="str">
            <v>M</v>
          </cell>
          <cell r="D703">
            <v>12.85</v>
          </cell>
          <cell r="E703">
            <v>8.01</v>
          </cell>
          <cell r="F703">
            <v>20.86</v>
          </cell>
        </row>
        <row r="704">
          <cell r="A704">
            <v>71215</v>
          </cell>
          <cell r="B704" t="str">
            <v>ELETRODUTO FERRO GALVANIZADO DIAMETRO 2"</v>
          </cell>
          <cell r="C704" t="str">
            <v>M</v>
          </cell>
          <cell r="D704">
            <v>16.39</v>
          </cell>
          <cell r="E704">
            <v>9.16</v>
          </cell>
          <cell r="F704">
            <v>25.55</v>
          </cell>
        </row>
        <row r="705">
          <cell r="A705">
            <v>71216</v>
          </cell>
          <cell r="B705" t="str">
            <v>ELETRODUTO FERRO GALVANIZADO DIAMETRO 2.1/2"</v>
          </cell>
          <cell r="C705" t="str">
            <v>M</v>
          </cell>
          <cell r="D705">
            <v>28.5</v>
          </cell>
          <cell r="E705">
            <v>16.03</v>
          </cell>
          <cell r="F705">
            <v>44.53</v>
          </cell>
        </row>
        <row r="706">
          <cell r="A706">
            <v>71217</v>
          </cell>
          <cell r="B706" t="str">
            <v>ELETRODUTO FERRO GALVANIZADO DIAMETRO 3"</v>
          </cell>
          <cell r="C706" t="str">
            <v>M</v>
          </cell>
          <cell r="D706">
            <v>39.8</v>
          </cell>
          <cell r="E706">
            <v>18.32</v>
          </cell>
          <cell r="F706">
            <v>58.12</v>
          </cell>
        </row>
        <row r="707">
          <cell r="A707">
            <v>71218</v>
          </cell>
          <cell r="B707" t="str">
            <v>ELETRODUTO FERRO GALVANIZADO DIAMETRO 4"</v>
          </cell>
          <cell r="C707" t="str">
            <v>M</v>
          </cell>
          <cell r="D707">
            <v>45.11</v>
          </cell>
          <cell r="E707">
            <v>22.9</v>
          </cell>
          <cell r="F707">
            <v>68.01</v>
          </cell>
        </row>
        <row r="708">
          <cell r="A708">
            <v>71230</v>
          </cell>
          <cell r="B708" t="str">
            <v>ELETRODUTO METALICO FLEXIVEL DIAMETRO DIAM.1/2"</v>
          </cell>
          <cell r="C708" t="str">
            <v>M</v>
          </cell>
          <cell r="D708">
            <v>2.85</v>
          </cell>
          <cell r="E708">
            <v>1.95</v>
          </cell>
          <cell r="F708">
            <v>4.8</v>
          </cell>
        </row>
        <row r="709">
          <cell r="A709">
            <v>71231</v>
          </cell>
          <cell r="B709" t="str">
            <v>ELETRODUTO METALICO FLEXIVEL DIAMETRO DIAM.3/4"</v>
          </cell>
          <cell r="C709" t="str">
            <v>M</v>
          </cell>
          <cell r="D709">
            <v>3.63</v>
          </cell>
          <cell r="E709">
            <v>1.95</v>
          </cell>
          <cell r="F709">
            <v>5.58</v>
          </cell>
        </row>
        <row r="710">
          <cell r="A710">
            <v>71232</v>
          </cell>
          <cell r="B710" t="str">
            <v>ELETRODUTO METALICO FLEXIVEL DIAMETRO DIAM. 1"</v>
          </cell>
          <cell r="C710" t="str">
            <v>M</v>
          </cell>
          <cell r="D710">
            <v>4.77</v>
          </cell>
          <cell r="E710">
            <v>1.95</v>
          </cell>
          <cell r="F710">
            <v>6.72</v>
          </cell>
        </row>
        <row r="711">
          <cell r="A711">
            <v>71240</v>
          </cell>
          <cell r="B711" t="str">
            <v>ELETRODUTO PVC FLEXIVEL (MANGUEIRA) DIAM.1/2"</v>
          </cell>
          <cell r="C711" t="str">
            <v>M</v>
          </cell>
          <cell r="D711">
            <v>0.4</v>
          </cell>
          <cell r="E711">
            <v>1.95</v>
          </cell>
          <cell r="F711">
            <v>2.35</v>
          </cell>
        </row>
        <row r="712">
          <cell r="A712">
            <v>71241</v>
          </cell>
          <cell r="B712" t="str">
            <v>ELETRODUTO PVC FLEXIVEL (MANGUEIRA)DIAM.3/4"</v>
          </cell>
          <cell r="C712" t="str">
            <v>M</v>
          </cell>
          <cell r="D712">
            <v>0.75</v>
          </cell>
          <cell r="E712">
            <v>1.95</v>
          </cell>
          <cell r="F712">
            <v>2.7</v>
          </cell>
        </row>
        <row r="713">
          <cell r="A713">
            <v>71242</v>
          </cell>
          <cell r="B713" t="str">
            <v>ELETRODUTO PVC FLEXIVEL (MANG.) DIAM.1"</v>
          </cell>
          <cell r="C713" t="str">
            <v>M</v>
          </cell>
          <cell r="D713">
            <v>1.1</v>
          </cell>
          <cell r="E713">
            <v>2.29</v>
          </cell>
          <cell r="F713">
            <v>3.39</v>
          </cell>
        </row>
        <row r="714">
          <cell r="A714">
            <v>71243</v>
          </cell>
          <cell r="B714" t="str">
            <v>ELETRODUTO PVC FLEXIVEL (MANG.) DIAM.1.1/4"</v>
          </cell>
          <cell r="C714" t="str">
            <v>M</v>
          </cell>
          <cell r="D714">
            <v>2.17</v>
          </cell>
          <cell r="E714">
            <v>2.29</v>
          </cell>
          <cell r="F714">
            <v>4.46</v>
          </cell>
        </row>
        <row r="715">
          <cell r="A715">
            <v>71244</v>
          </cell>
          <cell r="B715" t="str">
            <v>ELETRODUTO PVC FLEXIVEL (MANG.) DIAM.1.1/2"</v>
          </cell>
          <cell r="C715" t="str">
            <v>M</v>
          </cell>
          <cell r="D715">
            <v>2.45</v>
          </cell>
          <cell r="E715">
            <v>4.24</v>
          </cell>
          <cell r="F715">
            <v>6.69</v>
          </cell>
        </row>
        <row r="716">
          <cell r="A716">
            <v>71245</v>
          </cell>
          <cell r="B716" t="str">
            <v>ELETRODUTO PVC FLEXIVEL (MANG.) DIAM.2"</v>
          </cell>
          <cell r="C716" t="str">
            <v>M</v>
          </cell>
          <cell r="D716">
            <v>3.16</v>
          </cell>
          <cell r="E716">
            <v>5.73</v>
          </cell>
          <cell r="F716">
            <v>8.89</v>
          </cell>
        </row>
        <row r="717">
          <cell r="A717">
            <v>71246</v>
          </cell>
          <cell r="B717" t="str">
            <v>ELETRODUTO PVC FLEXIVEL (MANG.) DIAM.3"</v>
          </cell>
          <cell r="C717" t="str">
            <v>M</v>
          </cell>
          <cell r="D717">
            <v>4.27</v>
          </cell>
          <cell r="E717">
            <v>9.16</v>
          </cell>
          <cell r="F717">
            <v>13.43</v>
          </cell>
        </row>
        <row r="718">
          <cell r="A718">
            <v>71250</v>
          </cell>
          <cell r="B718" t="str">
            <v>ELETRODUTO ZINCADO DIAMETRO 1/2"</v>
          </cell>
          <cell r="C718" t="str">
            <v>M</v>
          </cell>
          <cell r="D718">
            <v>2.63</v>
          </cell>
          <cell r="E718">
            <v>2.29</v>
          </cell>
          <cell r="F718">
            <v>4.92</v>
          </cell>
        </row>
        <row r="719">
          <cell r="A719">
            <v>71251</v>
          </cell>
          <cell r="B719" t="str">
            <v>ELETRODUTO ZINCADO DIAMETRO 3/4"</v>
          </cell>
          <cell r="C719" t="str">
            <v>M</v>
          </cell>
          <cell r="D719">
            <v>2.86</v>
          </cell>
          <cell r="E719">
            <v>3.44</v>
          </cell>
          <cell r="F719">
            <v>6.3</v>
          </cell>
        </row>
        <row r="720">
          <cell r="A720">
            <v>71252</v>
          </cell>
          <cell r="B720" t="str">
            <v>ELETRODUTO ZINCADO DIAMETRO 1"</v>
          </cell>
          <cell r="C720" t="str">
            <v>M</v>
          </cell>
          <cell r="D720">
            <v>5.82</v>
          </cell>
          <cell r="E720">
            <v>4.58</v>
          </cell>
          <cell r="F720">
            <v>10.4</v>
          </cell>
        </row>
        <row r="721">
          <cell r="A721">
            <v>71253</v>
          </cell>
          <cell r="B721" t="str">
            <v>ELETRODUTO ZINCADO DIAMETRO 1.1/4"</v>
          </cell>
          <cell r="C721" t="str">
            <v>M</v>
          </cell>
          <cell r="D721">
            <v>10.15</v>
          </cell>
          <cell r="E721">
            <v>7.44</v>
          </cell>
          <cell r="F721">
            <v>17.59</v>
          </cell>
        </row>
        <row r="722">
          <cell r="A722">
            <v>71254</v>
          </cell>
          <cell r="B722" t="str">
            <v>ELETRODUTO ZINCADO DIAMETRO 1.1/2"</v>
          </cell>
          <cell r="C722" t="str">
            <v>M</v>
          </cell>
          <cell r="D722">
            <v>10.62</v>
          </cell>
          <cell r="E722">
            <v>8.01</v>
          </cell>
          <cell r="F722">
            <v>18.63</v>
          </cell>
        </row>
        <row r="723">
          <cell r="A723">
            <v>71255</v>
          </cell>
          <cell r="B723" t="str">
            <v>ELETRODUTO ZINCADO DIAMETRO 2"</v>
          </cell>
          <cell r="C723" t="str">
            <v>M</v>
          </cell>
          <cell r="D723">
            <v>14.37</v>
          </cell>
          <cell r="E723">
            <v>9.16</v>
          </cell>
          <cell r="F723">
            <v>23.53</v>
          </cell>
        </row>
        <row r="724">
          <cell r="A724">
            <v>71256</v>
          </cell>
          <cell r="B724" t="str">
            <v>ELETRODUTO ZINCADO DIAMETRO 2.1/2"</v>
          </cell>
          <cell r="C724" t="str">
            <v>M</v>
          </cell>
          <cell r="D724">
            <v>19.25</v>
          </cell>
          <cell r="E724">
            <v>16.03</v>
          </cell>
          <cell r="F724">
            <v>35.28</v>
          </cell>
        </row>
        <row r="725">
          <cell r="A725">
            <v>71257</v>
          </cell>
          <cell r="B725" t="str">
            <v>ELETRODUTO ZINCADO DIAMETRO 3"</v>
          </cell>
          <cell r="C725" t="str">
            <v>M</v>
          </cell>
          <cell r="D725">
            <v>29.5</v>
          </cell>
          <cell r="E725">
            <v>18.32</v>
          </cell>
          <cell r="F725">
            <v>47.82</v>
          </cell>
        </row>
        <row r="726">
          <cell r="A726">
            <v>71258</v>
          </cell>
          <cell r="B726" t="str">
            <v>ELETRODUTO ZINCADO DIAMETRO 4"</v>
          </cell>
          <cell r="C726" t="str">
            <v>M</v>
          </cell>
          <cell r="D726">
            <v>41.21</v>
          </cell>
          <cell r="E726">
            <v>22.9</v>
          </cell>
          <cell r="F726">
            <v>64.11</v>
          </cell>
        </row>
        <row r="727">
          <cell r="A727">
            <v>71267</v>
          </cell>
          <cell r="B727" t="str">
            <v>ELO FUSÍVEL 5 H</v>
          </cell>
          <cell r="C727" t="str">
            <v>UN</v>
          </cell>
          <cell r="D727">
            <v>1.33</v>
          </cell>
          <cell r="E727">
            <v>2.86</v>
          </cell>
          <cell r="F727">
            <v>4.19</v>
          </cell>
        </row>
        <row r="728">
          <cell r="A728">
            <v>71268</v>
          </cell>
          <cell r="B728" t="str">
            <v>ELO FUSÍVEL 6 K</v>
          </cell>
          <cell r="C728" t="str">
            <v>UN</v>
          </cell>
          <cell r="D728">
            <v>1.34</v>
          </cell>
          <cell r="E728">
            <v>2.86</v>
          </cell>
          <cell r="F728">
            <v>4.2</v>
          </cell>
        </row>
        <row r="729">
          <cell r="A729">
            <v>71270</v>
          </cell>
          <cell r="B729" t="str">
            <v>ELO FUSIVEL 8 K - 15 KV</v>
          </cell>
          <cell r="C729" t="str">
            <v>UN</v>
          </cell>
          <cell r="D729">
            <v>1.34</v>
          </cell>
          <cell r="E729">
            <v>2.86</v>
          </cell>
          <cell r="F729">
            <v>4.2</v>
          </cell>
        </row>
        <row r="730">
          <cell r="A730">
            <v>71271</v>
          </cell>
          <cell r="B730" t="str">
            <v>ELO FUSIVEL 10 K - 15 KV</v>
          </cell>
          <cell r="C730" t="str">
            <v>UN</v>
          </cell>
          <cell r="D730">
            <v>1.34</v>
          </cell>
          <cell r="E730">
            <v>2.86</v>
          </cell>
          <cell r="F730">
            <v>4.2</v>
          </cell>
        </row>
        <row r="731">
          <cell r="A731">
            <v>71272</v>
          </cell>
          <cell r="B731" t="str">
            <v>EXTINTOR CO2 (6 KG)</v>
          </cell>
          <cell r="C731" t="str">
            <v>UN</v>
          </cell>
          <cell r="D731">
            <v>280</v>
          </cell>
          <cell r="E731">
            <v>0</v>
          </cell>
          <cell r="F731">
            <v>280</v>
          </cell>
        </row>
        <row r="732">
          <cell r="A732">
            <v>71273</v>
          </cell>
          <cell r="B732" t="str">
            <v>EXTINTOR PO QUIMICO SECO (6 KG)</v>
          </cell>
          <cell r="C732" t="str">
            <v>UN</v>
          </cell>
          <cell r="D732">
            <v>80</v>
          </cell>
          <cell r="E732">
            <v>0</v>
          </cell>
          <cell r="F732">
            <v>80</v>
          </cell>
        </row>
        <row r="733">
          <cell r="A733">
            <v>71274</v>
          </cell>
          <cell r="B733" t="str">
            <v>EXTINTOR AGUA PRESSURIZADA (10 LITROS)</v>
          </cell>
          <cell r="C733" t="str">
            <v>UN</v>
          </cell>
          <cell r="D733">
            <v>80</v>
          </cell>
          <cell r="E733">
            <v>0</v>
          </cell>
          <cell r="F733">
            <v>80</v>
          </cell>
        </row>
        <row r="734">
          <cell r="A734">
            <v>71275</v>
          </cell>
          <cell r="B734" t="str">
            <v>ESTICADOR P/CABO DE AÇO</v>
          </cell>
          <cell r="C734" t="str">
            <v>UN</v>
          </cell>
          <cell r="D734">
            <v>6.26</v>
          </cell>
          <cell r="E734">
            <v>2.29</v>
          </cell>
          <cell r="F734">
            <v>8.55</v>
          </cell>
        </row>
        <row r="735">
          <cell r="A735">
            <v>71277</v>
          </cell>
          <cell r="B735" t="str">
            <v>EMENDA INTERNA P/ELETROCALHA (50 X 50 mm)</v>
          </cell>
          <cell r="C735" t="str">
            <v>UN</v>
          </cell>
          <cell r="D735">
            <v>1.53</v>
          </cell>
          <cell r="E735">
            <v>1.71</v>
          </cell>
          <cell r="F735">
            <v>3.24</v>
          </cell>
        </row>
        <row r="736">
          <cell r="A736">
            <v>71278</v>
          </cell>
          <cell r="B736" t="str">
            <v>ESPELHO BAQUELITE 4" X 2" 1 FURO RJ-45</v>
          </cell>
          <cell r="C736" t="str">
            <v>UN</v>
          </cell>
          <cell r="D736">
            <v>1.97</v>
          </cell>
          <cell r="E736">
            <v>0.34</v>
          </cell>
          <cell r="F736">
            <v>2.31</v>
          </cell>
        </row>
        <row r="737">
          <cell r="A737">
            <v>71279</v>
          </cell>
          <cell r="B737" t="str">
            <v>ESPELHO BAQUELITE 4" X 2" 2 FUROS RJ-45</v>
          </cell>
          <cell r="C737" t="str">
            <v>UN</v>
          </cell>
          <cell r="D737">
            <v>2.01</v>
          </cell>
          <cell r="E737">
            <v>0.38</v>
          </cell>
          <cell r="F737">
            <v>2.39</v>
          </cell>
        </row>
        <row r="738">
          <cell r="A738">
            <v>71280</v>
          </cell>
          <cell r="B738" t="str">
            <v>FIO DE COBRE NU No. 2,5 MM2 (45,05M /KG)</v>
          </cell>
          <cell r="C738" t="str">
            <v>M</v>
          </cell>
          <cell r="D738">
            <v>1.03</v>
          </cell>
          <cell r="E738">
            <v>0.63</v>
          </cell>
          <cell r="F738">
            <v>1.66</v>
          </cell>
        </row>
        <row r="739">
          <cell r="A739">
            <v>71281</v>
          </cell>
          <cell r="B739" t="str">
            <v>FIO DE COBRE NU No. 4 MM2 (28,00 M/KG)</v>
          </cell>
          <cell r="C739" t="str">
            <v>M</v>
          </cell>
          <cell r="D739">
            <v>1.62</v>
          </cell>
          <cell r="E739">
            <v>0.69</v>
          </cell>
          <cell r="F739">
            <v>2.31</v>
          </cell>
        </row>
        <row r="740">
          <cell r="A740">
            <v>71282</v>
          </cell>
          <cell r="B740" t="str">
            <v>FIO DE COBRE NU No. 6 MM2 (18,00 M/KG)</v>
          </cell>
          <cell r="C740" t="str">
            <v>M</v>
          </cell>
          <cell r="D740">
            <v>1.89</v>
          </cell>
          <cell r="E740">
            <v>0.74</v>
          </cell>
          <cell r="F740">
            <v>2.63</v>
          </cell>
        </row>
        <row r="741">
          <cell r="A741">
            <v>71283</v>
          </cell>
          <cell r="B741" t="str">
            <v>FIO DE COBRE NU No. 10 MM2 (11,00 M/KG)</v>
          </cell>
          <cell r="C741" t="str">
            <v>M</v>
          </cell>
          <cell r="D741">
            <v>3.08</v>
          </cell>
          <cell r="E741">
            <v>0.8</v>
          </cell>
          <cell r="F741">
            <v>3.88</v>
          </cell>
        </row>
        <row r="742">
          <cell r="A742">
            <v>71290</v>
          </cell>
          <cell r="B742" t="str">
            <v>FIO ISOLADO 750 V, PIRASTIC No. 1,5 MM2</v>
          </cell>
          <cell r="C742" t="str">
            <v>M</v>
          </cell>
          <cell r="D742">
            <v>0.51</v>
          </cell>
          <cell r="E742">
            <v>0.57</v>
          </cell>
          <cell r="F742">
            <v>1.08</v>
          </cell>
        </row>
        <row r="743">
          <cell r="A743">
            <v>71291</v>
          </cell>
          <cell r="B743" t="str">
            <v>FIO ISOLADO 750 V, PIRASTIC No. 2,5 MM2</v>
          </cell>
          <cell r="C743" t="str">
            <v>M</v>
          </cell>
          <cell r="D743">
            <v>0.66</v>
          </cell>
          <cell r="E743">
            <v>0.63</v>
          </cell>
          <cell r="F743">
            <v>1.29</v>
          </cell>
        </row>
        <row r="744">
          <cell r="A744">
            <v>71292</v>
          </cell>
          <cell r="B744" t="str">
            <v>FIO ISOLADO 750 V, PIRASTIC No. 4 MM2</v>
          </cell>
          <cell r="C744" t="str">
            <v>M</v>
          </cell>
          <cell r="D744">
            <v>1.23</v>
          </cell>
          <cell r="E744">
            <v>0.69</v>
          </cell>
          <cell r="F744">
            <v>1.92</v>
          </cell>
        </row>
        <row r="745">
          <cell r="A745">
            <v>71293</v>
          </cell>
          <cell r="B745" t="str">
            <v>FIO ISOLADO 750 V, PIRASTIC No. 6 MM2</v>
          </cell>
          <cell r="C745" t="str">
            <v>M</v>
          </cell>
          <cell r="D745">
            <v>1.74</v>
          </cell>
          <cell r="E745">
            <v>0.74</v>
          </cell>
          <cell r="F745">
            <v>2.48</v>
          </cell>
        </row>
        <row r="746">
          <cell r="A746">
            <v>71294</v>
          </cell>
          <cell r="B746" t="str">
            <v>FIO ISOLADO 750 V, PIRASTIC No. 10 MM2</v>
          </cell>
          <cell r="C746" t="str">
            <v>M</v>
          </cell>
          <cell r="D746">
            <v>2.53</v>
          </cell>
          <cell r="E746">
            <v>0.8</v>
          </cell>
          <cell r="F746">
            <v>3.33</v>
          </cell>
        </row>
        <row r="747">
          <cell r="A747">
            <v>71300</v>
          </cell>
          <cell r="B747" t="str">
            <v>FIO TELEFONICO FI-60 2R (USO INTERNO)</v>
          </cell>
          <cell r="C747" t="str">
            <v>M</v>
          </cell>
          <cell r="D747">
            <v>1.03</v>
          </cell>
          <cell r="E747">
            <v>0.63</v>
          </cell>
          <cell r="F747">
            <v>1.66</v>
          </cell>
        </row>
        <row r="748">
          <cell r="A748">
            <v>71301</v>
          </cell>
          <cell r="B748" t="str">
            <v>FIO TELEFONICO FE-100 (USO INTERNO E EXTERNO)</v>
          </cell>
          <cell r="C748" t="str">
            <v>M</v>
          </cell>
          <cell r="D748">
            <v>1.03</v>
          </cell>
          <cell r="E748">
            <v>0.69</v>
          </cell>
          <cell r="F748">
            <v>1.72</v>
          </cell>
        </row>
        <row r="749">
          <cell r="A749">
            <v>71320</v>
          </cell>
          <cell r="B749" t="str">
            <v>FITA DE AUTO FUSAO, ROLO DE 2,00 M</v>
          </cell>
          <cell r="C749" t="str">
            <v>UN</v>
          </cell>
          <cell r="D749">
            <v>2.84</v>
          </cell>
          <cell r="E749">
            <v>0.57</v>
          </cell>
          <cell r="F749">
            <v>3.41</v>
          </cell>
        </row>
        <row r="750">
          <cell r="A750">
            <v>71321</v>
          </cell>
          <cell r="B750" t="str">
            <v>FITA DE AUTO FUSAO, ROLO E 10,00 MM</v>
          </cell>
          <cell r="C750" t="str">
            <v>UN</v>
          </cell>
          <cell r="D750">
            <v>11.98</v>
          </cell>
          <cell r="E750">
            <v>2.29</v>
          </cell>
          <cell r="F750">
            <v>14.27</v>
          </cell>
        </row>
        <row r="751">
          <cell r="A751">
            <v>71329</v>
          </cell>
          <cell r="B751" t="str">
            <v>FITA ISOLANTE, ROLO DE 5,00 M</v>
          </cell>
          <cell r="C751" t="str">
            <v>UN</v>
          </cell>
          <cell r="D751">
            <v>1.33</v>
          </cell>
          <cell r="E751">
            <v>1.15</v>
          </cell>
          <cell r="F751">
            <v>2.48</v>
          </cell>
        </row>
        <row r="752">
          <cell r="A752">
            <v>71330</v>
          </cell>
          <cell r="B752" t="str">
            <v>FITA ISOLANTE, ROLO DE 10,00 M</v>
          </cell>
          <cell r="C752" t="str">
            <v>UN</v>
          </cell>
          <cell r="D752">
            <v>2.03</v>
          </cell>
          <cell r="E752">
            <v>2.29</v>
          </cell>
          <cell r="F752">
            <v>4.32</v>
          </cell>
        </row>
        <row r="753">
          <cell r="A753">
            <v>71331</v>
          </cell>
          <cell r="B753" t="str">
            <v>FITA ISOLANTE, ROLO DE 20,00 M</v>
          </cell>
          <cell r="C753" t="str">
            <v>UN</v>
          </cell>
          <cell r="D753">
            <v>2.58</v>
          </cell>
          <cell r="E753">
            <v>4.58</v>
          </cell>
          <cell r="F753">
            <v>7.16</v>
          </cell>
        </row>
        <row r="754">
          <cell r="A754">
            <v>71340</v>
          </cell>
          <cell r="B754" t="str">
            <v>FUSIVEL DZ RETARDADO ATE 25A</v>
          </cell>
          <cell r="C754" t="str">
            <v>UN</v>
          </cell>
          <cell r="D754">
            <v>1.12</v>
          </cell>
          <cell r="E754">
            <v>0.57</v>
          </cell>
          <cell r="F754">
            <v>1.69</v>
          </cell>
        </row>
        <row r="755">
          <cell r="A755">
            <v>71341</v>
          </cell>
          <cell r="B755" t="str">
            <v>FUSIVEL DZ RETARDADO DE 35A A 63A</v>
          </cell>
          <cell r="C755" t="str">
            <v>UN</v>
          </cell>
          <cell r="D755">
            <v>1.4</v>
          </cell>
          <cell r="E755">
            <v>0.57</v>
          </cell>
          <cell r="F755">
            <v>1.97</v>
          </cell>
        </row>
        <row r="756">
          <cell r="A756">
            <v>71360</v>
          </cell>
          <cell r="B756" t="str">
            <v>FUSIVEL NH DE 6 a 160A TAMNHO 00</v>
          </cell>
          <cell r="C756" t="str">
            <v>UN</v>
          </cell>
          <cell r="D756">
            <v>5.75</v>
          </cell>
          <cell r="E756">
            <v>0.57</v>
          </cell>
          <cell r="F756">
            <v>6.32</v>
          </cell>
        </row>
        <row r="757">
          <cell r="A757">
            <v>71361</v>
          </cell>
          <cell r="B757" t="str">
            <v>FUSIVEL NH DE 36 a 250A TAMANHO 01</v>
          </cell>
          <cell r="C757" t="str">
            <v>UN</v>
          </cell>
          <cell r="D757">
            <v>19.53</v>
          </cell>
          <cell r="E757">
            <v>0.57</v>
          </cell>
          <cell r="F757">
            <v>20.1</v>
          </cell>
        </row>
        <row r="758">
          <cell r="A758">
            <v>71362</v>
          </cell>
          <cell r="B758" t="str">
            <v>FUSIVEL NH DE 255 a 400A TAMANHO 02</v>
          </cell>
          <cell r="C758" t="str">
            <v>UN</v>
          </cell>
          <cell r="D758">
            <v>26.77</v>
          </cell>
          <cell r="E758">
            <v>0.57</v>
          </cell>
          <cell r="F758">
            <v>27.34</v>
          </cell>
        </row>
        <row r="759">
          <cell r="A759">
            <v>71363</v>
          </cell>
          <cell r="B759" t="str">
            <v>FUSIVEL NH DE 400 a 630A TAMANHO 03</v>
          </cell>
          <cell r="C759" t="str">
            <v>UN</v>
          </cell>
          <cell r="D759">
            <v>41.04</v>
          </cell>
          <cell r="E759">
            <v>0.57</v>
          </cell>
          <cell r="F759">
            <v>41.61</v>
          </cell>
        </row>
        <row r="760">
          <cell r="A760">
            <v>71371</v>
          </cell>
          <cell r="B760" t="str">
            <v>GRAMPO P/CABO DE AÇO 1/4"</v>
          </cell>
          <cell r="C760" t="str">
            <v>UN</v>
          </cell>
          <cell r="D760">
            <v>0.4</v>
          </cell>
          <cell r="E760">
            <v>1.83</v>
          </cell>
          <cell r="F760">
            <v>2.23</v>
          </cell>
        </row>
        <row r="761">
          <cell r="A761">
            <v>71380</v>
          </cell>
          <cell r="B761" t="str">
            <v>HASTE COPPERWELD  3/4" X 2,40 M C/CONECTOR</v>
          </cell>
          <cell r="C761" t="str">
            <v>UN</v>
          </cell>
          <cell r="D761">
            <v>19.5</v>
          </cell>
          <cell r="E761">
            <v>3.44</v>
          </cell>
          <cell r="F761">
            <v>22.94</v>
          </cell>
        </row>
        <row r="762">
          <cell r="A762">
            <v>71381</v>
          </cell>
          <cell r="B762" t="str">
            <v>HASTE COPPERWELD  5/8" X 3,00 M C/CONECTOR</v>
          </cell>
          <cell r="C762" t="str">
            <v>UN</v>
          </cell>
          <cell r="D762">
            <v>25.89</v>
          </cell>
          <cell r="E762">
            <v>4.58</v>
          </cell>
          <cell r="F762">
            <v>30.47</v>
          </cell>
        </row>
        <row r="763">
          <cell r="A763">
            <v>71390</v>
          </cell>
          <cell r="B763" t="str">
            <v>HASTE CANTONEIRA 2,00 M  C/CONECTOR</v>
          </cell>
          <cell r="C763" t="str">
            <v>UN</v>
          </cell>
          <cell r="D763">
            <v>29.54</v>
          </cell>
          <cell r="E763">
            <v>4.58</v>
          </cell>
          <cell r="F763">
            <v>34.12</v>
          </cell>
        </row>
        <row r="764">
          <cell r="A764">
            <v>71391</v>
          </cell>
          <cell r="B764" t="str">
            <v>HASTE CANTONEIRA 2,40 M C/CONECTOR</v>
          </cell>
          <cell r="C764" t="str">
            <v>UN</v>
          </cell>
          <cell r="D764">
            <v>35.26</v>
          </cell>
          <cell r="E764">
            <v>5.73</v>
          </cell>
          <cell r="F764">
            <v>40.99</v>
          </cell>
        </row>
        <row r="765">
          <cell r="A765">
            <v>71400</v>
          </cell>
          <cell r="B765" t="str">
            <v>IGINITOR S-52 P/LAMPADA V.MET.2000 W.</v>
          </cell>
          <cell r="C765" t="str">
            <v>UN</v>
          </cell>
          <cell r="D765">
            <v>22.43</v>
          </cell>
          <cell r="E765">
            <v>4.58</v>
          </cell>
          <cell r="F765">
            <v>27.01</v>
          </cell>
        </row>
        <row r="766">
          <cell r="A766">
            <v>71410</v>
          </cell>
          <cell r="B766" t="str">
            <v>INTERR.BIPOLAR SIMPLES 25-A(P/CONDIONADOR AR)</v>
          </cell>
          <cell r="C766" t="str">
            <v>UN</v>
          </cell>
          <cell r="D766">
            <v>26.71</v>
          </cell>
          <cell r="E766">
            <v>4.24</v>
          </cell>
          <cell r="F766">
            <v>30.95</v>
          </cell>
        </row>
        <row r="767">
          <cell r="A767">
            <v>71411</v>
          </cell>
          <cell r="B767" t="str">
            <v>INTERRUPTOR 1 SECAO LINHA X</v>
          </cell>
          <cell r="C767" t="str">
            <v>UN</v>
          </cell>
          <cell r="D767">
            <v>2.99</v>
          </cell>
          <cell r="E767">
            <v>2.4</v>
          </cell>
          <cell r="F767">
            <v>5.39</v>
          </cell>
        </row>
        <row r="768">
          <cell r="A768">
            <v>71412</v>
          </cell>
          <cell r="B768" t="str">
            <v>INTERRUPTOR 2 SECOES LINHA X</v>
          </cell>
          <cell r="C768" t="str">
            <v>UN</v>
          </cell>
          <cell r="D768">
            <v>5.2</v>
          </cell>
          <cell r="E768">
            <v>4.24</v>
          </cell>
          <cell r="F768">
            <v>9.44</v>
          </cell>
        </row>
        <row r="769">
          <cell r="A769">
            <v>71430</v>
          </cell>
          <cell r="B769" t="str">
            <v>INTERRUPTOR INTERMEDIARIO (FOUR-WAY)</v>
          </cell>
          <cell r="C769" t="str">
            <v>UN</v>
          </cell>
          <cell r="D769">
            <v>13.55</v>
          </cell>
          <cell r="E769">
            <v>6.07</v>
          </cell>
          <cell r="F769">
            <v>19.62</v>
          </cell>
        </row>
        <row r="770">
          <cell r="A770">
            <v>71431</v>
          </cell>
          <cell r="B770" t="str">
            <v>INTERRUPTOR PARALELO SIMPLES (1 SECAO)</v>
          </cell>
          <cell r="C770" t="str">
            <v>UN</v>
          </cell>
          <cell r="D770">
            <v>6.12</v>
          </cell>
          <cell r="E770">
            <v>3.32</v>
          </cell>
          <cell r="F770">
            <v>9.44</v>
          </cell>
        </row>
        <row r="771">
          <cell r="A771">
            <v>71432</v>
          </cell>
          <cell r="B771" t="str">
            <v>INTERRUPTOR PARALELO DUPLO (2 SECOES)</v>
          </cell>
          <cell r="C771" t="str">
            <v>UN</v>
          </cell>
          <cell r="D771">
            <v>12.8</v>
          </cell>
          <cell r="E771">
            <v>6.07</v>
          </cell>
          <cell r="F771">
            <v>18.87</v>
          </cell>
        </row>
        <row r="772">
          <cell r="A772">
            <v>71440</v>
          </cell>
          <cell r="B772" t="str">
            <v>INTERRUPTOR SIMPLES (1 SECAO)</v>
          </cell>
          <cell r="C772" t="str">
            <v>UN</v>
          </cell>
          <cell r="D772">
            <v>4.05</v>
          </cell>
          <cell r="E772">
            <v>2.4</v>
          </cell>
          <cell r="F772">
            <v>6.45</v>
          </cell>
        </row>
        <row r="773">
          <cell r="A773">
            <v>71441</v>
          </cell>
          <cell r="B773" t="str">
            <v>INTERRUPTOR SIMPLES (2 SECOES)</v>
          </cell>
          <cell r="C773" t="str">
            <v>UN</v>
          </cell>
          <cell r="D773">
            <v>9.53</v>
          </cell>
          <cell r="E773">
            <v>4.24</v>
          </cell>
          <cell r="F773">
            <v>13.77</v>
          </cell>
        </row>
        <row r="774">
          <cell r="A774">
            <v>71442</v>
          </cell>
          <cell r="B774" t="str">
            <v>INTERRUPTOR SIMPLES (3 SECOES)</v>
          </cell>
          <cell r="C774" t="str">
            <v>UN</v>
          </cell>
          <cell r="D774">
            <v>13.41</v>
          </cell>
          <cell r="E774">
            <v>6.07</v>
          </cell>
          <cell r="F774">
            <v>19.48</v>
          </cell>
        </row>
        <row r="775">
          <cell r="A775">
            <v>71443</v>
          </cell>
          <cell r="B775" t="str">
            <v>INTERRUPTOR SIMPLES 1 TOMADA UNIV. CONJUGADOS</v>
          </cell>
          <cell r="C775" t="str">
            <v>UN</v>
          </cell>
          <cell r="D775">
            <v>12.39</v>
          </cell>
          <cell r="E775">
            <v>4.24</v>
          </cell>
          <cell r="F775">
            <v>16.63</v>
          </cell>
        </row>
        <row r="776">
          <cell r="A776">
            <v>71450</v>
          </cell>
          <cell r="B776" t="str">
            <v>INTERRUPTOR DIFERENCIAL RESIDUAL (D.R.) BIPOLAR DE 25A-30mA</v>
          </cell>
          <cell r="C776" t="str">
            <v>UN</v>
          </cell>
          <cell r="D776">
            <v>75.63</v>
          </cell>
          <cell r="E776">
            <v>6.87</v>
          </cell>
          <cell r="F776">
            <v>82.5</v>
          </cell>
        </row>
        <row r="777">
          <cell r="A777">
            <v>71451</v>
          </cell>
          <cell r="B777" t="str">
            <v>INTERRUPTOR DIFERENCIAL RESIDUAL (D.R.) BIPOLAR DE 40A-30mA</v>
          </cell>
          <cell r="C777" t="str">
            <v>UN</v>
          </cell>
          <cell r="D777">
            <v>81.27</v>
          </cell>
          <cell r="E777">
            <v>6.87</v>
          </cell>
          <cell r="F777">
            <v>88.14</v>
          </cell>
        </row>
        <row r="778">
          <cell r="A778">
            <v>71452</v>
          </cell>
          <cell r="B778" t="str">
            <v>INTERRUPTOR DIFERENCIAL RESIDUAL (D.R.) BIPOLAR DE 63A-30mA</v>
          </cell>
          <cell r="C778" t="str">
            <v>UN</v>
          </cell>
          <cell r="D778">
            <v>81.3</v>
          </cell>
          <cell r="E778">
            <v>6.87</v>
          </cell>
          <cell r="F778">
            <v>88.17</v>
          </cell>
        </row>
        <row r="779">
          <cell r="A779">
            <v>71455</v>
          </cell>
          <cell r="B779" t="str">
            <v>INTERRUPTOR DIFERENCIAL RESIDUAL (D.R.) TETRAPOLAR DE 25A-30mA</v>
          </cell>
          <cell r="C779" t="str">
            <v>UN</v>
          </cell>
          <cell r="D779">
            <v>101.66</v>
          </cell>
          <cell r="E779">
            <v>11.45</v>
          </cell>
          <cell r="F779">
            <v>113.11</v>
          </cell>
        </row>
        <row r="780">
          <cell r="A780">
            <v>71456</v>
          </cell>
          <cell r="B780" t="str">
            <v>INTERRUPTOR DIFERENCIAL RESIDUAL (D.R.) TETRAPOLAR DE 40A-30mA</v>
          </cell>
          <cell r="C780" t="str">
            <v>UN</v>
          </cell>
          <cell r="D780">
            <v>103.24</v>
          </cell>
          <cell r="E780">
            <v>11.45</v>
          </cell>
          <cell r="F780">
            <v>114.69</v>
          </cell>
        </row>
        <row r="781">
          <cell r="A781">
            <v>71457</v>
          </cell>
          <cell r="B781" t="str">
            <v>INTERRUPTOR DIFERENCIAL RESIDUAL (D.R.) TETRAPOLAR DE 63A-30mA</v>
          </cell>
          <cell r="C781" t="str">
            <v>UN</v>
          </cell>
          <cell r="D781">
            <v>128.91</v>
          </cell>
          <cell r="E781">
            <v>11.45</v>
          </cell>
          <cell r="F781">
            <v>140.36</v>
          </cell>
        </row>
        <row r="782">
          <cell r="A782">
            <v>71460</v>
          </cell>
          <cell r="B782" t="str">
            <v>ISOLADOR EPOXI 25X30 (BUJAO)</v>
          </cell>
          <cell r="C782" t="str">
            <v>UN</v>
          </cell>
          <cell r="D782">
            <v>2.37</v>
          </cell>
          <cell r="E782">
            <v>3.44</v>
          </cell>
          <cell r="F782">
            <v>5.81</v>
          </cell>
        </row>
        <row r="783">
          <cell r="A783">
            <v>71461</v>
          </cell>
          <cell r="B783" t="str">
            <v>ISOLADOR EPOXI 30X30 (BUJAO)</v>
          </cell>
          <cell r="C783" t="str">
            <v>UN</v>
          </cell>
          <cell r="D783">
            <v>2.78</v>
          </cell>
          <cell r="E783">
            <v>3.44</v>
          </cell>
          <cell r="F783">
            <v>6.22</v>
          </cell>
        </row>
        <row r="784">
          <cell r="A784">
            <v>71462</v>
          </cell>
          <cell r="B784" t="str">
            <v>ISOLADOR EPOXI 40X30 (BUJAO)</v>
          </cell>
          <cell r="C784" t="str">
            <v>UN</v>
          </cell>
          <cell r="D784">
            <v>4</v>
          </cell>
          <cell r="E784">
            <v>3.44</v>
          </cell>
          <cell r="F784">
            <v>7.44</v>
          </cell>
        </row>
        <row r="785">
          <cell r="A785">
            <v>71463</v>
          </cell>
          <cell r="B785" t="str">
            <v>ISOLADOR EPOXI 50X40 (BUJAO)</v>
          </cell>
          <cell r="C785" t="str">
            <v>UN</v>
          </cell>
          <cell r="D785">
            <v>6.77</v>
          </cell>
          <cell r="E785">
            <v>3.44</v>
          </cell>
          <cell r="F785">
            <v>10.21</v>
          </cell>
        </row>
        <row r="786">
          <cell r="A786">
            <v>71464</v>
          </cell>
          <cell r="B786" t="str">
            <v>ISOLADOR EPOXI 60X30 (BUJAO)</v>
          </cell>
          <cell r="C786" t="str">
            <v>UN</v>
          </cell>
          <cell r="D786">
            <v>4.9</v>
          </cell>
          <cell r="E786">
            <v>3.44</v>
          </cell>
          <cell r="F786">
            <v>8.34</v>
          </cell>
        </row>
        <row r="787">
          <cell r="A787">
            <v>71465</v>
          </cell>
          <cell r="B787" t="str">
            <v>ISOLADOR EPOXI 60 X 50 (BUJAO)</v>
          </cell>
          <cell r="C787" t="str">
            <v>UN</v>
          </cell>
          <cell r="D787">
            <v>8.46</v>
          </cell>
          <cell r="E787">
            <v>3.44</v>
          </cell>
          <cell r="F787">
            <v>11.9</v>
          </cell>
        </row>
        <row r="788">
          <cell r="A788">
            <v>71470</v>
          </cell>
          <cell r="B788" t="str">
            <v>ISOLADOR DE BAQUELITA COM CHAPA DE ENCOSTO</v>
          </cell>
          <cell r="C788" t="str">
            <v>UN</v>
          </cell>
          <cell r="D788">
            <v>7.68</v>
          </cell>
          <cell r="E788">
            <v>4.19</v>
          </cell>
          <cell r="F788">
            <v>11.87</v>
          </cell>
        </row>
        <row r="789">
          <cell r="A789">
            <v>71471</v>
          </cell>
          <cell r="B789" t="str">
            <v>ISOLADOR BAQUELITA SIMPLES C/SUP.E BRAÇADEIRA MET.1.1/2"</v>
          </cell>
          <cell r="C789" t="str">
            <v>UN</v>
          </cell>
          <cell r="D789">
            <v>4.07</v>
          </cell>
          <cell r="E789">
            <v>4.01</v>
          </cell>
          <cell r="F789">
            <v>8.08</v>
          </cell>
        </row>
        <row r="790">
          <cell r="A790">
            <v>71472</v>
          </cell>
          <cell r="B790" t="str">
            <v>ISOLADOR BAQUELITA C/GRAPA  P/CHUMBAR</v>
          </cell>
          <cell r="C790" t="str">
            <v>UN</v>
          </cell>
          <cell r="D790">
            <v>2.67</v>
          </cell>
          <cell r="E790">
            <v>4.19</v>
          </cell>
          <cell r="F790">
            <v>6.86</v>
          </cell>
        </row>
        <row r="791">
          <cell r="A791">
            <v>71473</v>
          </cell>
          <cell r="B791" t="str">
            <v>ISOLADOR BAQUELITA C/CHAPA Aº  90º P/FIXAR EM QUINA (2 ISOLADOR)</v>
          </cell>
          <cell r="C791" t="str">
            <v>UN</v>
          </cell>
          <cell r="D791">
            <v>9.01</v>
          </cell>
          <cell r="E791">
            <v>8.37</v>
          </cell>
          <cell r="F791">
            <v>17.38</v>
          </cell>
        </row>
        <row r="792">
          <cell r="A792">
            <v>71474</v>
          </cell>
          <cell r="B792" t="str">
            <v>ISOLADOR BAQUELITA EM SUP.MET.P/FIXAR ACIMA TUBO PROTEÇÃO</v>
          </cell>
          <cell r="C792" t="str">
            <v>UN</v>
          </cell>
          <cell r="D792">
            <v>4.22</v>
          </cell>
          <cell r="E792">
            <v>4.19</v>
          </cell>
          <cell r="F792">
            <v>8.41</v>
          </cell>
        </row>
        <row r="793">
          <cell r="A793">
            <v>71480</v>
          </cell>
          <cell r="B793" t="str">
            <v>ISOLADOR ROLDANA PORCELANA 72 X 72</v>
          </cell>
          <cell r="C793" t="str">
            <v>UN</v>
          </cell>
          <cell r="D793">
            <v>2.02</v>
          </cell>
          <cell r="E793">
            <v>2.29</v>
          </cell>
          <cell r="F793">
            <v>4.31</v>
          </cell>
        </row>
        <row r="794">
          <cell r="A794">
            <v>71481</v>
          </cell>
          <cell r="B794" t="str">
            <v>ISOLADOR ROLDANA PORCELANA 76 X 79</v>
          </cell>
          <cell r="C794" t="str">
            <v>UN</v>
          </cell>
          <cell r="D794">
            <v>1.67</v>
          </cell>
          <cell r="E794">
            <v>2.29</v>
          </cell>
          <cell r="F794">
            <v>3.96</v>
          </cell>
        </row>
        <row r="795">
          <cell r="A795">
            <v>71490</v>
          </cell>
          <cell r="B795" t="str">
            <v>ISOLADOR ROLDANA PVC PEQUENO (101)</v>
          </cell>
          <cell r="C795" t="str">
            <v>UN</v>
          </cell>
          <cell r="D795">
            <v>0.07</v>
          </cell>
          <cell r="E795">
            <v>1.71</v>
          </cell>
          <cell r="F795">
            <v>1.78</v>
          </cell>
        </row>
        <row r="796">
          <cell r="A796">
            <v>71491</v>
          </cell>
          <cell r="B796" t="str">
            <v>ISOLADOR ROLDANA PVC MEDIO (102)</v>
          </cell>
          <cell r="C796" t="str">
            <v>UN</v>
          </cell>
          <cell r="D796">
            <v>0.1</v>
          </cell>
          <cell r="E796">
            <v>1.71</v>
          </cell>
          <cell r="F796">
            <v>1.81</v>
          </cell>
        </row>
        <row r="797">
          <cell r="A797">
            <v>71492</v>
          </cell>
          <cell r="B797" t="str">
            <v>ISOLADOR ROLDANA PVC GRANDE (103)</v>
          </cell>
          <cell r="C797" t="str">
            <v>UN</v>
          </cell>
          <cell r="D797">
            <v>0.15</v>
          </cell>
          <cell r="E797">
            <v>2.29</v>
          </cell>
          <cell r="F797">
            <v>2.44</v>
          </cell>
        </row>
        <row r="798">
          <cell r="A798">
            <v>71500</v>
          </cell>
          <cell r="B798" t="str">
            <v>ISOLADOR, PINO 15 KV ROSCA 25 MM</v>
          </cell>
          <cell r="C798" t="str">
            <v>UN</v>
          </cell>
          <cell r="D798">
            <v>31.1</v>
          </cell>
          <cell r="E798">
            <v>2.29</v>
          </cell>
          <cell r="F798">
            <v>33.39</v>
          </cell>
        </row>
        <row r="799">
          <cell r="A799">
            <v>71510</v>
          </cell>
          <cell r="B799" t="str">
            <v>LACO PREFORMADO DE DISTRIBUICAO</v>
          </cell>
          <cell r="C799" t="str">
            <v>UN</v>
          </cell>
          <cell r="D799">
            <v>2.82</v>
          </cell>
          <cell r="E799">
            <v>2.29</v>
          </cell>
          <cell r="F799">
            <v>5.11</v>
          </cell>
        </row>
        <row r="800">
          <cell r="A800">
            <v>71520</v>
          </cell>
          <cell r="B800" t="str">
            <v>LAMPADA A VAPOR DE MERCURIO 125 W</v>
          </cell>
          <cell r="C800" t="str">
            <v>UN</v>
          </cell>
          <cell r="D800">
            <v>10.04</v>
          </cell>
          <cell r="E800">
            <v>0.17</v>
          </cell>
          <cell r="F800">
            <v>10.21</v>
          </cell>
        </row>
        <row r="801">
          <cell r="A801">
            <v>71521</v>
          </cell>
          <cell r="B801" t="str">
            <v>LAMPADA A VAPOR MERCURIO 250 W</v>
          </cell>
          <cell r="C801" t="str">
            <v>UN</v>
          </cell>
          <cell r="D801">
            <v>23.4</v>
          </cell>
          <cell r="E801">
            <v>0.17</v>
          </cell>
          <cell r="F801">
            <v>23.57</v>
          </cell>
        </row>
        <row r="802">
          <cell r="A802">
            <v>71522</v>
          </cell>
          <cell r="B802" t="str">
            <v>LAMPADA A VAPOR MERCURIO 400 W</v>
          </cell>
          <cell r="C802" t="str">
            <v>UN</v>
          </cell>
          <cell r="D802">
            <v>35.97</v>
          </cell>
          <cell r="E802">
            <v>0.92</v>
          </cell>
          <cell r="F802">
            <v>36.89</v>
          </cell>
        </row>
        <row r="803">
          <cell r="A803">
            <v>71523</v>
          </cell>
          <cell r="B803" t="str">
            <v>LAMPADA A VAPOR METALICO 2000 W</v>
          </cell>
          <cell r="C803" t="str">
            <v>UN</v>
          </cell>
          <cell r="D803">
            <v>524.43</v>
          </cell>
          <cell r="E803">
            <v>2.75</v>
          </cell>
          <cell r="F803">
            <v>527.18</v>
          </cell>
        </row>
        <row r="804">
          <cell r="A804">
            <v>71524</v>
          </cell>
          <cell r="B804" t="str">
            <v>LAMPADA VAPOR METALICO OVOIDE 70 W</v>
          </cell>
          <cell r="C804" t="str">
            <v>UN</v>
          </cell>
          <cell r="D804">
            <v>57.81</v>
          </cell>
          <cell r="E804">
            <v>0.92</v>
          </cell>
          <cell r="F804">
            <v>58.73</v>
          </cell>
        </row>
        <row r="805">
          <cell r="A805">
            <v>71525</v>
          </cell>
          <cell r="B805" t="str">
            <v>LAMPADA VAPOR METALICO OVOIDE 150 W</v>
          </cell>
          <cell r="C805" t="str">
            <v>UN</v>
          </cell>
          <cell r="D805">
            <v>57.81</v>
          </cell>
          <cell r="E805">
            <v>0.92</v>
          </cell>
          <cell r="F805">
            <v>58.73</v>
          </cell>
        </row>
        <row r="806">
          <cell r="A806">
            <v>71526</v>
          </cell>
          <cell r="B806" t="str">
            <v>LAMPADA VAPOR METALICO OVOIDE 250W</v>
          </cell>
          <cell r="C806" t="str">
            <v>UN</v>
          </cell>
          <cell r="D806">
            <v>81.56</v>
          </cell>
          <cell r="E806">
            <v>0.92</v>
          </cell>
          <cell r="F806">
            <v>82.48</v>
          </cell>
        </row>
        <row r="807">
          <cell r="A807">
            <v>71527</v>
          </cell>
          <cell r="B807" t="str">
            <v>LAMPADA VAPOR METALICO OVOIDE 400 W</v>
          </cell>
          <cell r="C807" t="str">
            <v>UN</v>
          </cell>
          <cell r="D807">
            <v>86.76</v>
          </cell>
          <cell r="E807">
            <v>0.92</v>
          </cell>
          <cell r="F807">
            <v>87.68</v>
          </cell>
        </row>
        <row r="808">
          <cell r="A808">
            <v>71528</v>
          </cell>
          <cell r="B808" t="str">
            <v>LAMPADA VAPOR METALICO TUBULAR 1000 W</v>
          </cell>
          <cell r="C808" t="str">
            <v>UN</v>
          </cell>
          <cell r="D808">
            <v>384.59</v>
          </cell>
          <cell r="E808">
            <v>0.92</v>
          </cell>
          <cell r="F808">
            <v>385.51</v>
          </cell>
        </row>
        <row r="809">
          <cell r="A809">
            <v>71530</v>
          </cell>
          <cell r="B809" t="str">
            <v>LAMPADA FLUORESCENTE DE 20 W.</v>
          </cell>
          <cell r="C809" t="str">
            <v>UN</v>
          </cell>
          <cell r="D809">
            <v>3.41</v>
          </cell>
          <cell r="E809">
            <v>0.17</v>
          </cell>
          <cell r="F809">
            <v>3.58</v>
          </cell>
        </row>
        <row r="810">
          <cell r="A810">
            <v>71531</v>
          </cell>
          <cell r="B810" t="str">
            <v>LAMPADA FLUORESCENTE DE 40 W.</v>
          </cell>
          <cell r="C810" t="str">
            <v>UN</v>
          </cell>
          <cell r="D810">
            <v>3.41</v>
          </cell>
          <cell r="E810">
            <v>0.17</v>
          </cell>
          <cell r="F810">
            <v>3.58</v>
          </cell>
        </row>
        <row r="811">
          <cell r="A811">
            <v>71532</v>
          </cell>
          <cell r="B811" t="str">
            <v>LAMPADA FLUORESCENTE DE 16 W</v>
          </cell>
          <cell r="C811" t="str">
            <v>UN</v>
          </cell>
          <cell r="D811">
            <v>7</v>
          </cell>
          <cell r="E811">
            <v>0.17</v>
          </cell>
          <cell r="F811">
            <v>7.17</v>
          </cell>
        </row>
        <row r="812">
          <cell r="A812">
            <v>71533</v>
          </cell>
          <cell r="B812" t="str">
            <v>LAMPADA FLUORESCENTE 32 W</v>
          </cell>
          <cell r="C812" t="str">
            <v>UN</v>
          </cell>
          <cell r="D812">
            <v>7.5</v>
          </cell>
          <cell r="E812">
            <v>0.17</v>
          </cell>
          <cell r="F812">
            <v>7.67</v>
          </cell>
        </row>
        <row r="813">
          <cell r="A813">
            <v>71540</v>
          </cell>
          <cell r="B813" t="str">
            <v>LAMPADA INCANDESCENTE DE 40 W</v>
          </cell>
          <cell r="C813" t="str">
            <v>UN</v>
          </cell>
          <cell r="D813">
            <v>0.95</v>
          </cell>
          <cell r="E813">
            <v>0.07</v>
          </cell>
          <cell r="F813">
            <v>1.02</v>
          </cell>
        </row>
        <row r="814">
          <cell r="A814">
            <v>71541</v>
          </cell>
          <cell r="B814" t="str">
            <v>LAMPADA INCANDESCENTE DE 60 W.</v>
          </cell>
          <cell r="C814" t="str">
            <v>UN</v>
          </cell>
          <cell r="D814">
            <v>0.95</v>
          </cell>
          <cell r="E814">
            <v>0.07</v>
          </cell>
          <cell r="F814">
            <v>1.02</v>
          </cell>
        </row>
        <row r="815">
          <cell r="A815">
            <v>71542</v>
          </cell>
          <cell r="B815" t="str">
            <v>LAMPADA INCANDESCENTE DE 100 W.</v>
          </cell>
          <cell r="C815" t="str">
            <v>UN</v>
          </cell>
          <cell r="D815">
            <v>1.3</v>
          </cell>
          <cell r="E815">
            <v>0.07</v>
          </cell>
          <cell r="F815">
            <v>1.37</v>
          </cell>
        </row>
        <row r="816">
          <cell r="A816">
            <v>71543</v>
          </cell>
          <cell r="B816" t="str">
            <v>LAMPADA INCANDESCENTE DE 150 W.</v>
          </cell>
          <cell r="C816" t="str">
            <v>UN</v>
          </cell>
          <cell r="D816">
            <v>1.95</v>
          </cell>
          <cell r="E816">
            <v>0.07</v>
          </cell>
          <cell r="F816">
            <v>2.02</v>
          </cell>
        </row>
        <row r="817">
          <cell r="A817">
            <v>71560</v>
          </cell>
          <cell r="B817" t="str">
            <v>LAMPADA MISTA DE 160 W</v>
          </cell>
          <cell r="C817" t="str">
            <v>UN</v>
          </cell>
          <cell r="D817">
            <v>9.8</v>
          </cell>
          <cell r="E817">
            <v>0.17</v>
          </cell>
          <cell r="F817">
            <v>9.97</v>
          </cell>
        </row>
        <row r="818">
          <cell r="A818">
            <v>71561</v>
          </cell>
          <cell r="B818" t="str">
            <v>LAMPADA MISTA 250 W</v>
          </cell>
          <cell r="C818" t="str">
            <v>UN</v>
          </cell>
          <cell r="D818">
            <v>14.34</v>
          </cell>
          <cell r="E818">
            <v>0.17</v>
          </cell>
          <cell r="F818">
            <v>14.51</v>
          </cell>
        </row>
        <row r="819">
          <cell r="A819">
            <v>71562</v>
          </cell>
          <cell r="B819" t="str">
            <v>LAMPADA MISTA 500 W</v>
          </cell>
          <cell r="C819" t="str">
            <v>UN</v>
          </cell>
          <cell r="D819">
            <v>28.12</v>
          </cell>
          <cell r="E819">
            <v>2.75</v>
          </cell>
          <cell r="F819">
            <v>30.87</v>
          </cell>
        </row>
        <row r="820">
          <cell r="A820">
            <v>71564</v>
          </cell>
          <cell r="B820" t="str">
            <v>LAMPADA COMPACTA ELETRÔNICA 9 W</v>
          </cell>
          <cell r="C820" t="str">
            <v>UN</v>
          </cell>
          <cell r="D820">
            <v>7.48</v>
          </cell>
          <cell r="E820">
            <v>0.07</v>
          </cell>
          <cell r="F820">
            <v>7.55</v>
          </cell>
        </row>
        <row r="821">
          <cell r="A821">
            <v>71565</v>
          </cell>
          <cell r="B821" t="str">
            <v>LAMPADA COMPACTA ELETRÔNICA 10 W</v>
          </cell>
          <cell r="C821" t="str">
            <v>UN</v>
          </cell>
          <cell r="D821">
            <v>6.79</v>
          </cell>
          <cell r="E821">
            <v>0.07</v>
          </cell>
          <cell r="F821">
            <v>6.86</v>
          </cell>
        </row>
        <row r="822">
          <cell r="A822">
            <v>71566</v>
          </cell>
          <cell r="B822" t="str">
            <v>LAMPADA COMPACTA ELETRÔNICA 11 W</v>
          </cell>
          <cell r="C822" t="str">
            <v>UN</v>
          </cell>
          <cell r="D822">
            <v>7.98</v>
          </cell>
          <cell r="E822">
            <v>0.07</v>
          </cell>
          <cell r="F822">
            <v>8.05</v>
          </cell>
        </row>
        <row r="823">
          <cell r="A823">
            <v>71567</v>
          </cell>
          <cell r="B823" t="str">
            <v>LAMPADA COMPACTA ELETRÔNICA 15 W</v>
          </cell>
          <cell r="C823" t="str">
            <v>UN</v>
          </cell>
          <cell r="D823">
            <v>8.25</v>
          </cell>
          <cell r="E823">
            <v>0.07</v>
          </cell>
          <cell r="F823">
            <v>8.32</v>
          </cell>
        </row>
        <row r="824">
          <cell r="A824">
            <v>71570</v>
          </cell>
          <cell r="B824" t="str">
            <v>LAMPADA SPOT COMPTALUX 60 W. 250 V.</v>
          </cell>
          <cell r="C824" t="str">
            <v>UN</v>
          </cell>
          <cell r="D824">
            <v>6.3</v>
          </cell>
          <cell r="E824">
            <v>0.07</v>
          </cell>
          <cell r="F824">
            <v>6.37</v>
          </cell>
        </row>
        <row r="825">
          <cell r="A825">
            <v>71571</v>
          </cell>
          <cell r="B825" t="str">
            <v>LAMPADA SPOT COMPTALUX 100 W. 250 V.</v>
          </cell>
          <cell r="C825" t="str">
            <v>UN</v>
          </cell>
          <cell r="D825">
            <v>9.5</v>
          </cell>
          <cell r="E825">
            <v>0.07</v>
          </cell>
          <cell r="F825">
            <v>9.57</v>
          </cell>
        </row>
        <row r="826">
          <cell r="A826">
            <v>71577</v>
          </cell>
          <cell r="B826" t="str">
            <v>LAMPADA COMPACTA ELETRÔNICA 25/26 W</v>
          </cell>
          <cell r="C826" t="str">
            <v>UN</v>
          </cell>
          <cell r="D826">
            <v>7.96</v>
          </cell>
          <cell r="E826">
            <v>0.07</v>
          </cell>
          <cell r="F826">
            <v>8.03</v>
          </cell>
        </row>
        <row r="827">
          <cell r="A827">
            <v>71580</v>
          </cell>
          <cell r="B827" t="str">
            <v>LAMPADA SPOT SIMPLES 60 W</v>
          </cell>
          <cell r="C827" t="str">
            <v>UN</v>
          </cell>
          <cell r="D827">
            <v>1.5</v>
          </cell>
          <cell r="E827">
            <v>0.07</v>
          </cell>
          <cell r="F827">
            <v>1.57</v>
          </cell>
        </row>
        <row r="828">
          <cell r="A828">
            <v>71581</v>
          </cell>
          <cell r="B828" t="str">
            <v>LAMPADA SPOT SIMPLES 100 W</v>
          </cell>
          <cell r="C828" t="str">
            <v>UN</v>
          </cell>
          <cell r="D828">
            <v>1.8</v>
          </cell>
          <cell r="E828">
            <v>0.07</v>
          </cell>
          <cell r="F828">
            <v>1.87</v>
          </cell>
        </row>
        <row r="829">
          <cell r="A829">
            <v>71590</v>
          </cell>
          <cell r="B829" t="str">
            <v>LAMPADA VAPOR DE SODIO OVOIDE 150 W</v>
          </cell>
          <cell r="C829" t="str">
            <v>UN</v>
          </cell>
          <cell r="D829">
            <v>31.82</v>
          </cell>
          <cell r="E829">
            <v>0.17</v>
          </cell>
          <cell r="F829">
            <v>31.99</v>
          </cell>
        </row>
        <row r="830">
          <cell r="A830">
            <v>71591</v>
          </cell>
          <cell r="B830" t="str">
            <v>LAMPADA VAPOR DE SODIO (OVOIDE) 250 W</v>
          </cell>
          <cell r="C830" t="str">
            <v>UN</v>
          </cell>
          <cell r="D830">
            <v>37.43</v>
          </cell>
          <cell r="E830">
            <v>0.17</v>
          </cell>
          <cell r="F830">
            <v>37.6</v>
          </cell>
        </row>
        <row r="831">
          <cell r="A831">
            <v>71592</v>
          </cell>
          <cell r="B831" t="str">
            <v>LAMPADA VAPOR DE SODIO (OVOIDE) 400W</v>
          </cell>
          <cell r="C831" t="str">
            <v>UN</v>
          </cell>
          <cell r="D831">
            <v>42.27</v>
          </cell>
          <cell r="E831">
            <v>0.92</v>
          </cell>
          <cell r="F831">
            <v>43.19</v>
          </cell>
        </row>
        <row r="832">
          <cell r="A832">
            <v>71596</v>
          </cell>
          <cell r="B832" t="str">
            <v>LINE CORD UTP - 4P,CAT.5 E, FLEXIVEL, 2,0 M</v>
          </cell>
          <cell r="C832" t="str">
            <v>UN</v>
          </cell>
          <cell r="D832">
            <v>2.28</v>
          </cell>
          <cell r="E832">
            <v>1.49</v>
          </cell>
          <cell r="F832">
            <v>3.77</v>
          </cell>
        </row>
        <row r="833">
          <cell r="A833">
            <v>71600</v>
          </cell>
          <cell r="B833" t="str">
            <v>LUMINARIA ABERTA DE ALUMINIO (ATE 300 W) P/POSTE</v>
          </cell>
          <cell r="C833" t="str">
            <v>UN</v>
          </cell>
          <cell r="D833">
            <v>22.65</v>
          </cell>
          <cell r="E833">
            <v>9.16</v>
          </cell>
          <cell r="F833">
            <v>31.81</v>
          </cell>
        </row>
        <row r="834">
          <cell r="A834">
            <v>71601</v>
          </cell>
          <cell r="B834" t="str">
            <v>LUMINARIA FECHAD.ILUM.PUBL.(MERC.SODIO 400W S/ALOJ.REATOR (1 LAMP)</v>
          </cell>
          <cell r="C834" t="str">
            <v>UN</v>
          </cell>
          <cell r="D834">
            <v>100</v>
          </cell>
          <cell r="E834">
            <v>0.92</v>
          </cell>
          <cell r="F834">
            <v>100.92</v>
          </cell>
        </row>
        <row r="835">
          <cell r="A835">
            <v>71602</v>
          </cell>
          <cell r="B835" t="str">
            <v>LUMIN.FECHAD.ILUM.PUBLICA( MERC.SODIO 400W ) C/ALOJ.REATOR (1 LAMP)</v>
          </cell>
          <cell r="C835" t="str">
            <v>UN</v>
          </cell>
          <cell r="D835">
            <v>150</v>
          </cell>
          <cell r="E835">
            <v>11.45</v>
          </cell>
          <cell r="F835">
            <v>161.45</v>
          </cell>
        </row>
        <row r="836">
          <cell r="A836">
            <v>71603</v>
          </cell>
          <cell r="B836" t="str">
            <v>LUMINARIA EXT.C/POSTE 2M, BASE CONC.2 GLOBOS/LEITOSOS</v>
          </cell>
          <cell r="C836" t="str">
            <v>UN</v>
          </cell>
          <cell r="D836">
            <v>111.69</v>
          </cell>
          <cell r="E836">
            <v>12.83</v>
          </cell>
          <cell r="F836">
            <v>124.52</v>
          </cell>
        </row>
        <row r="837">
          <cell r="A837">
            <v>71604</v>
          </cell>
          <cell r="B837" t="str">
            <v>LUMINARIA CONJ.C/1 PETALA SIMPL.( ATE 400 W ) PADRAO B</v>
          </cell>
          <cell r="C837" t="str">
            <v>UN</v>
          </cell>
          <cell r="D837">
            <v>252</v>
          </cell>
          <cell r="E837">
            <v>7.67</v>
          </cell>
          <cell r="F837">
            <v>259.67</v>
          </cell>
        </row>
        <row r="838">
          <cell r="A838">
            <v>71605</v>
          </cell>
          <cell r="B838" t="str">
            <v>LUMINARIA CONJ.C/2 PETALAS SIMPL.( ATE 400 W ) PADRAO B</v>
          </cell>
          <cell r="C838" t="str">
            <v>UN</v>
          </cell>
          <cell r="D838">
            <v>378</v>
          </cell>
          <cell r="E838">
            <v>11.9</v>
          </cell>
          <cell r="F838">
            <v>389.9</v>
          </cell>
        </row>
        <row r="839">
          <cell r="A839">
            <v>71606</v>
          </cell>
          <cell r="B839" t="str">
            <v>LUMINARIA CONJ.C/3 PETALAS SIMPLES ( ATE 400 W ) PADRAO B</v>
          </cell>
          <cell r="C839" t="str">
            <v>UN</v>
          </cell>
          <cell r="D839">
            <v>495</v>
          </cell>
          <cell r="E839">
            <v>16.12</v>
          </cell>
          <cell r="F839">
            <v>511.12</v>
          </cell>
        </row>
        <row r="840">
          <cell r="A840">
            <v>71607</v>
          </cell>
          <cell r="B840" t="str">
            <v>LUMINARIA CONJ.C/4 PETALAS SIMPLES ( ATE 400 W ) PADRAO B</v>
          </cell>
          <cell r="C840" t="str">
            <v>UN</v>
          </cell>
          <cell r="D840">
            <v>650</v>
          </cell>
          <cell r="E840">
            <v>20.36</v>
          </cell>
          <cell r="F840">
            <v>670.36</v>
          </cell>
        </row>
        <row r="841">
          <cell r="A841">
            <v>71608</v>
          </cell>
          <cell r="B841" t="str">
            <v>LUMINARIA 1 PETALA VIDRO PLANO 250/400 W PADRAO A</v>
          </cell>
          <cell r="C841" t="str">
            <v>UN</v>
          </cell>
          <cell r="D841">
            <v>309.29</v>
          </cell>
          <cell r="E841">
            <v>5.95</v>
          </cell>
          <cell r="F841">
            <v>315.24</v>
          </cell>
        </row>
        <row r="842">
          <cell r="A842">
            <v>71609</v>
          </cell>
          <cell r="B842" t="str">
            <v>LUMINARIA BLINDADA P/TETO (ATE 100 W)</v>
          </cell>
          <cell r="C842" t="str">
            <v>UN</v>
          </cell>
          <cell r="D842">
            <v>52.9</v>
          </cell>
          <cell r="E842">
            <v>5.73</v>
          </cell>
          <cell r="F842">
            <v>58.63</v>
          </cell>
        </row>
        <row r="843">
          <cell r="A843">
            <v>71610</v>
          </cell>
          <cell r="B843" t="str">
            <v>LUM.TIPO ARANDELA BLINDADA A PROVA DE TEMPO 45 GR.ATE 100W</v>
          </cell>
          <cell r="C843" t="str">
            <v>UN</v>
          </cell>
          <cell r="D843">
            <v>67.55</v>
          </cell>
          <cell r="E843">
            <v>4.58</v>
          </cell>
          <cell r="F843">
            <v>72.13</v>
          </cell>
        </row>
        <row r="844">
          <cell r="A844">
            <v>71611</v>
          </cell>
          <cell r="B844" t="str">
            <v>LUM.TIPO ARANDELA BLINDADA A PROVA DE TEMPO 45 GR ATE 200W</v>
          </cell>
          <cell r="C844" t="str">
            <v>UN</v>
          </cell>
          <cell r="D844">
            <v>88.32</v>
          </cell>
          <cell r="E844">
            <v>4.58</v>
          </cell>
          <cell r="F844">
            <v>92.9</v>
          </cell>
        </row>
        <row r="845">
          <cell r="A845">
            <v>71620</v>
          </cell>
          <cell r="B845" t="str">
            <v>LUM.TIPO ARANDELA BLINDADA A PROVA DE TEMPO ATE 100 W 90 GR</v>
          </cell>
          <cell r="C845" t="str">
            <v>UN</v>
          </cell>
          <cell r="D845">
            <v>67.55</v>
          </cell>
          <cell r="E845">
            <v>4.58</v>
          </cell>
          <cell r="F845">
            <v>72.13</v>
          </cell>
        </row>
        <row r="846">
          <cell r="A846">
            <v>71621</v>
          </cell>
          <cell r="B846" t="str">
            <v>LUM.TIPO ARANDELA BLINDADA A PROVA DE TEMPO 90 GR.ATE 200W</v>
          </cell>
          <cell r="C846" t="str">
            <v>UN</v>
          </cell>
          <cell r="D846">
            <v>88.32</v>
          </cell>
          <cell r="E846">
            <v>4.58</v>
          </cell>
          <cell r="F846">
            <v>92.9</v>
          </cell>
        </row>
        <row r="847">
          <cell r="A847">
            <v>71630</v>
          </cell>
          <cell r="B847" t="str">
            <v>LUMINARIA DE EMBUTIR/REGULAVEL  (OLHO DE BOI) ATE 100W</v>
          </cell>
          <cell r="C847" t="str">
            <v>UN</v>
          </cell>
          <cell r="D847">
            <v>18</v>
          </cell>
          <cell r="E847">
            <v>11.45</v>
          </cell>
          <cell r="F847">
            <v>29.45</v>
          </cell>
        </row>
        <row r="848">
          <cell r="A848">
            <v>71631</v>
          </cell>
          <cell r="B848" t="str">
            <v>LUMINARIA DE EMBUTIR FOCO FIXO (OLHO DE BOI) ATE 100 W</v>
          </cell>
          <cell r="C848" t="str">
            <v>UN</v>
          </cell>
          <cell r="D848">
            <v>9.82</v>
          </cell>
          <cell r="E848">
            <v>11.45</v>
          </cell>
          <cell r="F848">
            <v>21.27</v>
          </cell>
        </row>
        <row r="849">
          <cell r="A849">
            <v>71640</v>
          </cell>
          <cell r="B849" t="str">
            <v>LUMINARIA DE TOPO OU OSBTACULO (1 X 60 W)</v>
          </cell>
          <cell r="C849" t="str">
            <v>UN</v>
          </cell>
          <cell r="D849">
            <v>26.05</v>
          </cell>
          <cell r="E849">
            <v>11.45</v>
          </cell>
          <cell r="F849">
            <v>37.5</v>
          </cell>
        </row>
        <row r="850">
          <cell r="A850">
            <v>71641</v>
          </cell>
          <cell r="B850" t="str">
            <v>LUMINARIA PLAFON SOBREPOR P/LÂMP.INCANDESCENTE ATÉ 100W</v>
          </cell>
          <cell r="C850" t="str">
            <v>UN</v>
          </cell>
          <cell r="D850">
            <v>4.21</v>
          </cell>
          <cell r="E850">
            <v>6.87</v>
          </cell>
          <cell r="F850">
            <v>11.08</v>
          </cell>
        </row>
        <row r="851">
          <cell r="A851">
            <v>71642</v>
          </cell>
          <cell r="B851" t="str">
            <v>LUMINARIA DE TOPO OU OBSTACULO  (2X60 W)</v>
          </cell>
          <cell r="C851" t="str">
            <v>UN</v>
          </cell>
          <cell r="D851">
            <v>46.98</v>
          </cell>
          <cell r="E851">
            <v>11.45</v>
          </cell>
          <cell r="F851">
            <v>58.43</v>
          </cell>
        </row>
        <row r="852">
          <cell r="A852">
            <v>71643</v>
          </cell>
          <cell r="B852" t="str">
            <v>LUMINARIA PLAFON SOBREPOR P/LÂMP.COMPACTA ELETRÔNICA 1 X 26W</v>
          </cell>
          <cell r="C852" t="str">
            <v>UN</v>
          </cell>
          <cell r="D852">
            <v>22.8</v>
          </cell>
          <cell r="E852">
            <v>6.87</v>
          </cell>
          <cell r="F852">
            <v>29.67</v>
          </cell>
        </row>
        <row r="853">
          <cell r="A853">
            <v>71644</v>
          </cell>
          <cell r="B853" t="str">
            <v>LUMINARIA PLAFON SOBREPOR P/LÂMP.COMPACTA ELETRÔNICA 2 X 26W</v>
          </cell>
          <cell r="C853" t="str">
            <v>UN</v>
          </cell>
          <cell r="D853">
            <v>30.12</v>
          </cell>
          <cell r="E853">
            <v>6.87</v>
          </cell>
          <cell r="F853">
            <v>36.99</v>
          </cell>
        </row>
        <row r="854">
          <cell r="A854">
            <v>71655</v>
          </cell>
          <cell r="B854" t="str">
            <v>LUM.CIRC.S/VIDRO P/QUADRA E GALPÃO ATE 400 W (VAPOR METALICO)</v>
          </cell>
          <cell r="C854" t="str">
            <v>UN</v>
          </cell>
          <cell r="D854">
            <v>122</v>
          </cell>
          <cell r="E854">
            <v>21.98</v>
          </cell>
          <cell r="F854">
            <v>143.98</v>
          </cell>
        </row>
        <row r="855">
          <cell r="A855">
            <v>71660</v>
          </cell>
          <cell r="B855" t="str">
            <v>LUMINARIA CIRCULAR COM VIDRO P/QUADRA 400 W, P/BASE E-40</v>
          </cell>
          <cell r="C855" t="str">
            <v>UN</v>
          </cell>
          <cell r="D855">
            <v>176</v>
          </cell>
          <cell r="E855">
            <v>22.9</v>
          </cell>
          <cell r="F855">
            <v>198.9</v>
          </cell>
        </row>
        <row r="856">
          <cell r="A856">
            <v>71670</v>
          </cell>
          <cell r="B856" t="str">
            <v>LUMINARIA DE SOBREPOR USO AO TEMPO (TARTARUGA) ATE 100 W</v>
          </cell>
          <cell r="C856" t="str">
            <v>UN</v>
          </cell>
          <cell r="D856">
            <v>35.5</v>
          </cell>
          <cell r="E856">
            <v>6.87</v>
          </cell>
          <cell r="F856">
            <v>42.37</v>
          </cell>
        </row>
        <row r="857">
          <cell r="A857">
            <v>71680</v>
          </cell>
          <cell r="B857" t="str">
            <v>LUMINARIA DE EMBUTIR P/LÂMPADA COMPACTA ELETRÔNICA 1X26W C/SOQ.</v>
          </cell>
          <cell r="C857" t="str">
            <v>UN</v>
          </cell>
          <cell r="D857">
            <v>17.9</v>
          </cell>
          <cell r="E857">
            <v>5.95</v>
          </cell>
          <cell r="F857">
            <v>23.85</v>
          </cell>
        </row>
        <row r="858">
          <cell r="A858">
            <v>71681</v>
          </cell>
          <cell r="B858" t="str">
            <v>LUMINARIA DE EMBUTIR P/LÂMPADA COMPACTA ELETRÔNICA 2X26W C/SOQ.</v>
          </cell>
          <cell r="C858" t="str">
            <v>UN</v>
          </cell>
          <cell r="D858">
            <v>22.24</v>
          </cell>
          <cell r="E858">
            <v>5.95</v>
          </cell>
          <cell r="F858">
            <v>28.19</v>
          </cell>
        </row>
        <row r="859">
          <cell r="A859">
            <v>71700</v>
          </cell>
          <cell r="B859" t="str">
            <v>LUVA FERRO GALVANIZADO DIAMETRO 1/2"</v>
          </cell>
          <cell r="C859" t="str">
            <v>UN</v>
          </cell>
          <cell r="D859">
            <v>1.12</v>
          </cell>
          <cell r="E859">
            <v>0.34</v>
          </cell>
          <cell r="F859">
            <v>1.46</v>
          </cell>
        </row>
        <row r="860">
          <cell r="A860">
            <v>71701</v>
          </cell>
          <cell r="B860" t="str">
            <v>LUVA FERRO GALVANIZADO DIAMETRO 3/4"</v>
          </cell>
          <cell r="C860" t="str">
            <v>UN</v>
          </cell>
          <cell r="D860">
            <v>1.25</v>
          </cell>
          <cell r="E860">
            <v>0.46</v>
          </cell>
          <cell r="F860">
            <v>1.71</v>
          </cell>
        </row>
        <row r="861">
          <cell r="A861">
            <v>71702</v>
          </cell>
          <cell r="B861" t="str">
            <v>LUVA FERRO GALVANIZADO DIAMETRO 1"</v>
          </cell>
          <cell r="C861" t="str">
            <v>UN</v>
          </cell>
          <cell r="D861">
            <v>0.72</v>
          </cell>
          <cell r="E861">
            <v>0.69</v>
          </cell>
          <cell r="F861">
            <v>1.41</v>
          </cell>
        </row>
        <row r="862">
          <cell r="A862">
            <v>71703</v>
          </cell>
          <cell r="B862" t="str">
            <v>LUVA FERRO GALVANIZADO DIAMETRO 1.1/4"</v>
          </cell>
          <cell r="C862" t="str">
            <v>UN</v>
          </cell>
          <cell r="D862">
            <v>2.89</v>
          </cell>
          <cell r="E862">
            <v>0.92</v>
          </cell>
          <cell r="F862">
            <v>3.81</v>
          </cell>
        </row>
        <row r="863">
          <cell r="A863">
            <v>71704</v>
          </cell>
          <cell r="B863" t="str">
            <v>LUVA FERRO GALVANIZADO DIAMETRO 1.1/2"</v>
          </cell>
          <cell r="C863" t="str">
            <v>UN</v>
          </cell>
          <cell r="D863">
            <v>4.26</v>
          </cell>
          <cell r="E863">
            <v>1.26</v>
          </cell>
          <cell r="F863">
            <v>5.52</v>
          </cell>
        </row>
        <row r="864">
          <cell r="A864">
            <v>71705</v>
          </cell>
          <cell r="B864" t="str">
            <v>LUVA FERRO GALVANIZADO DIAMETRO 2"</v>
          </cell>
          <cell r="C864" t="str">
            <v>UN</v>
          </cell>
          <cell r="D864">
            <v>5.3</v>
          </cell>
          <cell r="E864">
            <v>1.49</v>
          </cell>
          <cell r="F864">
            <v>6.79</v>
          </cell>
        </row>
        <row r="865">
          <cell r="A865">
            <v>71706</v>
          </cell>
          <cell r="B865" t="str">
            <v>LUVA FERRO GALVANIZADO DIAMETRO 2.1/2"</v>
          </cell>
          <cell r="C865" t="str">
            <v>UN</v>
          </cell>
          <cell r="D865">
            <v>8.07</v>
          </cell>
          <cell r="E865">
            <v>2.86</v>
          </cell>
          <cell r="F865">
            <v>10.93</v>
          </cell>
        </row>
        <row r="866">
          <cell r="A866">
            <v>71707</v>
          </cell>
          <cell r="B866" t="str">
            <v>LUVA FERRO GALVANIZADO DIAMETRO 3"</v>
          </cell>
          <cell r="C866" t="str">
            <v>UN</v>
          </cell>
          <cell r="D866">
            <v>12.57</v>
          </cell>
          <cell r="E866">
            <v>4.93</v>
          </cell>
          <cell r="F866">
            <v>17.5</v>
          </cell>
        </row>
        <row r="867">
          <cell r="A867">
            <v>71708</v>
          </cell>
          <cell r="B867" t="str">
            <v>LUVA FERRO GALVANIZADO DIAMETRO 4"</v>
          </cell>
          <cell r="C867" t="str">
            <v>UN</v>
          </cell>
          <cell r="D867">
            <v>18.05</v>
          </cell>
          <cell r="E867">
            <v>6.3</v>
          </cell>
          <cell r="F867">
            <v>24.35</v>
          </cell>
        </row>
        <row r="868">
          <cell r="A868">
            <v>71710</v>
          </cell>
          <cell r="B868" t="str">
            <v>LUVA DE REDUÇÃO FERRO GALVANIZADO 1.1/2" X 3/4"</v>
          </cell>
          <cell r="C868" t="str">
            <v>UN</v>
          </cell>
          <cell r="D868">
            <v>7.54</v>
          </cell>
          <cell r="E868">
            <v>3.2</v>
          </cell>
          <cell r="F868">
            <v>10.74</v>
          </cell>
        </row>
        <row r="869">
          <cell r="A869">
            <v>71720</v>
          </cell>
          <cell r="B869" t="str">
            <v>LUVA FERRO ZINCADO DIAMETRO 1/2"</v>
          </cell>
          <cell r="C869" t="str">
            <v>UN</v>
          </cell>
          <cell r="D869">
            <v>0.94</v>
          </cell>
          <cell r="E869">
            <v>0.34</v>
          </cell>
          <cell r="F869">
            <v>1.28</v>
          </cell>
        </row>
        <row r="870">
          <cell r="A870">
            <v>71721</v>
          </cell>
          <cell r="B870" t="str">
            <v>LUVA FERRO ZINCADO DIAMETRO 1"</v>
          </cell>
          <cell r="C870" t="str">
            <v>UN</v>
          </cell>
          <cell r="D870">
            <v>1.35</v>
          </cell>
          <cell r="E870">
            <v>0.69</v>
          </cell>
          <cell r="F870">
            <v>2.04</v>
          </cell>
        </row>
        <row r="871">
          <cell r="A871">
            <v>71722</v>
          </cell>
          <cell r="B871" t="str">
            <v>LUVA FERRO ZINCADO DIAMETRO 3/4"</v>
          </cell>
          <cell r="C871" t="str">
            <v>UN</v>
          </cell>
          <cell r="D871">
            <v>0.97</v>
          </cell>
          <cell r="E871">
            <v>0.46</v>
          </cell>
          <cell r="F871">
            <v>1.43</v>
          </cell>
        </row>
        <row r="872">
          <cell r="A872">
            <v>71723</v>
          </cell>
          <cell r="B872" t="str">
            <v>LUVA FERRO ZINCADO DIAMETRO 1.1/4"</v>
          </cell>
          <cell r="C872" t="str">
            <v>UN</v>
          </cell>
          <cell r="D872">
            <v>2.18</v>
          </cell>
          <cell r="E872">
            <v>0.92</v>
          </cell>
          <cell r="F872">
            <v>3.1</v>
          </cell>
        </row>
        <row r="873">
          <cell r="A873">
            <v>71724</v>
          </cell>
          <cell r="B873" t="str">
            <v>LUVA FERRO ZINCADO DIAMETRO 1.1/2"</v>
          </cell>
          <cell r="C873" t="str">
            <v>UN</v>
          </cell>
          <cell r="D873">
            <v>3.39</v>
          </cell>
          <cell r="E873">
            <v>1.26</v>
          </cell>
          <cell r="F873">
            <v>4.65</v>
          </cell>
        </row>
        <row r="874">
          <cell r="A874">
            <v>71725</v>
          </cell>
          <cell r="B874" t="str">
            <v>LUVA FERRO ZINCADO DIAMETRO 2"</v>
          </cell>
          <cell r="C874" t="str">
            <v>UN</v>
          </cell>
          <cell r="D874">
            <v>4.24</v>
          </cell>
          <cell r="E874">
            <v>1.49</v>
          </cell>
          <cell r="F874">
            <v>5.73</v>
          </cell>
        </row>
        <row r="875">
          <cell r="A875">
            <v>71726</v>
          </cell>
          <cell r="B875" t="str">
            <v>LUVA FERRO ZINCADO DIAMETRO 2.1/2"</v>
          </cell>
          <cell r="C875" t="str">
            <v>UN</v>
          </cell>
          <cell r="D875">
            <v>6.23</v>
          </cell>
          <cell r="E875">
            <v>2.86</v>
          </cell>
          <cell r="F875">
            <v>9.09</v>
          </cell>
        </row>
        <row r="876">
          <cell r="A876">
            <v>71727</v>
          </cell>
          <cell r="B876" t="str">
            <v>LUVA FERRO ZINCADO DIAMETRO 3"</v>
          </cell>
          <cell r="C876" t="str">
            <v>UN</v>
          </cell>
          <cell r="D876">
            <v>10.62</v>
          </cell>
          <cell r="E876">
            <v>4.93</v>
          </cell>
          <cell r="F876">
            <v>15.55</v>
          </cell>
        </row>
        <row r="877">
          <cell r="A877">
            <v>71728</v>
          </cell>
          <cell r="B877" t="str">
            <v>LUVA FERRO ZINCADO DIAMETRO 4"</v>
          </cell>
          <cell r="C877" t="str">
            <v>UN</v>
          </cell>
          <cell r="D877">
            <v>15.09</v>
          </cell>
          <cell r="E877">
            <v>6.3</v>
          </cell>
          <cell r="F877">
            <v>21.39</v>
          </cell>
        </row>
        <row r="878">
          <cell r="A878">
            <v>71740</v>
          </cell>
          <cell r="B878" t="str">
            <v>LUVA PVC ROSQUEAVEL DIAMETRO 1/2"</v>
          </cell>
          <cell r="C878" t="str">
            <v>UN</v>
          </cell>
          <cell r="D878">
            <v>0.42</v>
          </cell>
          <cell r="E878">
            <v>0.23</v>
          </cell>
          <cell r="F878">
            <v>0.65</v>
          </cell>
        </row>
        <row r="879">
          <cell r="A879">
            <v>71741</v>
          </cell>
          <cell r="B879" t="str">
            <v>LUVA PVC ROSQUEAVEL DIAMETRO 3/4"</v>
          </cell>
          <cell r="C879" t="str">
            <v>UN</v>
          </cell>
          <cell r="D879">
            <v>0.53</v>
          </cell>
          <cell r="E879">
            <v>0.34</v>
          </cell>
          <cell r="F879">
            <v>0.87</v>
          </cell>
        </row>
        <row r="880">
          <cell r="A880">
            <v>71742</v>
          </cell>
          <cell r="B880" t="str">
            <v>LUVA PVC ROSQUEAVEL DIAMETRO 1"</v>
          </cell>
          <cell r="C880" t="str">
            <v>UN</v>
          </cell>
          <cell r="D880">
            <v>0.81</v>
          </cell>
          <cell r="E880">
            <v>0.57</v>
          </cell>
          <cell r="F880">
            <v>1.38</v>
          </cell>
        </row>
        <row r="881">
          <cell r="A881">
            <v>71743</v>
          </cell>
          <cell r="B881" t="str">
            <v>LUVA PVC ROSQUEAVEL DIAMETRO 1.1/4"</v>
          </cell>
          <cell r="C881" t="str">
            <v>UN</v>
          </cell>
          <cell r="D881">
            <v>1.9</v>
          </cell>
          <cell r="E881">
            <v>0.8</v>
          </cell>
          <cell r="F881">
            <v>2.7</v>
          </cell>
        </row>
        <row r="882">
          <cell r="A882">
            <v>71744</v>
          </cell>
          <cell r="B882" t="str">
            <v>LUVA PVC ROSQUEAVEL DIAMETRO 1.1/2"</v>
          </cell>
          <cell r="C882" t="str">
            <v>UN</v>
          </cell>
          <cell r="D882">
            <v>2.37</v>
          </cell>
          <cell r="E882">
            <v>1.03</v>
          </cell>
          <cell r="F882">
            <v>3.4</v>
          </cell>
        </row>
        <row r="883">
          <cell r="A883">
            <v>71745</v>
          </cell>
          <cell r="B883" t="str">
            <v>LUVA PVC ROSQUEAVEL DIAMETRO 2"</v>
          </cell>
          <cell r="C883" t="str">
            <v>UN</v>
          </cell>
          <cell r="D883">
            <v>3.82</v>
          </cell>
          <cell r="E883">
            <v>1.15</v>
          </cell>
          <cell r="F883">
            <v>4.97</v>
          </cell>
        </row>
        <row r="884">
          <cell r="A884">
            <v>71746</v>
          </cell>
          <cell r="B884" t="str">
            <v>LUVA PVC ROSQUEAVEL DIAMETRO 2.1/2"</v>
          </cell>
          <cell r="C884" t="str">
            <v>UN</v>
          </cell>
          <cell r="D884">
            <v>10.4</v>
          </cell>
          <cell r="E884">
            <v>2.29</v>
          </cell>
          <cell r="F884">
            <v>12.69</v>
          </cell>
        </row>
        <row r="885">
          <cell r="A885">
            <v>71747</v>
          </cell>
          <cell r="B885" t="str">
            <v>LUVA PVC ROSQUEAVEL DIAMETRO 3"</v>
          </cell>
          <cell r="C885" t="str">
            <v>UN</v>
          </cell>
          <cell r="D885">
            <v>12.68</v>
          </cell>
          <cell r="E885">
            <v>4.35</v>
          </cell>
          <cell r="F885">
            <v>17.03</v>
          </cell>
        </row>
        <row r="886">
          <cell r="A886">
            <v>71748</v>
          </cell>
          <cell r="B886" t="str">
            <v>LUVA PVC ROSQUEAVEL DIAMETRO 4"</v>
          </cell>
          <cell r="C886" t="str">
            <v>UN</v>
          </cell>
          <cell r="D886">
            <v>24.63</v>
          </cell>
          <cell r="E886">
            <v>5.49</v>
          </cell>
          <cell r="F886">
            <v>30.12</v>
          </cell>
        </row>
        <row r="887">
          <cell r="A887">
            <v>71758</v>
          </cell>
          <cell r="B887" t="str">
            <v>&gt;</v>
          </cell>
          <cell r="C887" t="str">
            <v>UD</v>
          </cell>
          <cell r="D887">
            <v>17.65</v>
          </cell>
          <cell r="E887">
            <v>0</v>
          </cell>
          <cell r="F887">
            <v>17.65</v>
          </cell>
        </row>
        <row r="888">
          <cell r="A888">
            <v>71759</v>
          </cell>
          <cell r="B888" t="str">
            <v>&gt;</v>
          </cell>
          <cell r="C888" t="str">
            <v>UD</v>
          </cell>
          <cell r="D888">
            <v>0</v>
          </cell>
          <cell r="E888">
            <v>39.64</v>
          </cell>
          <cell r="F888">
            <v>39.64</v>
          </cell>
        </row>
        <row r="889">
          <cell r="A889">
            <v>71760</v>
          </cell>
          <cell r="B889" t="str">
            <v>MURETA ALV.C/PORTA VENEZ./REB./PINT./TELHA PLAN</v>
          </cell>
          <cell r="C889" t="str">
            <v>M2</v>
          </cell>
          <cell r="D889">
            <v>293.58</v>
          </cell>
          <cell r="E889">
            <v>135.25</v>
          </cell>
          <cell r="F889">
            <v>428.83</v>
          </cell>
        </row>
        <row r="890">
          <cell r="A890">
            <v>71761</v>
          </cell>
          <cell r="B890" t="str">
            <v>MURETA ALV.S/ESQUADRIA C/REB.PINT./TELHA PLAN</v>
          </cell>
          <cell r="C890" t="str">
            <v>M2</v>
          </cell>
          <cell r="D890">
            <v>134.21</v>
          </cell>
          <cell r="E890">
            <v>104.69</v>
          </cell>
          <cell r="F890">
            <v>238.9</v>
          </cell>
        </row>
        <row r="891">
          <cell r="A891">
            <v>71764</v>
          </cell>
          <cell r="B891" t="str">
            <v>MÃO FRANCESA SIMPLES LARGURA DE 50 MM</v>
          </cell>
          <cell r="C891" t="str">
            <v>UN</v>
          </cell>
          <cell r="D891">
            <v>5.55</v>
          </cell>
          <cell r="E891">
            <v>1.83</v>
          </cell>
          <cell r="F891">
            <v>7.38</v>
          </cell>
        </row>
        <row r="892">
          <cell r="A892">
            <v>71765</v>
          </cell>
          <cell r="B892" t="str">
            <v>MAO FRANCESA PLANA DE ACO GALVANIZADO 726 MM</v>
          </cell>
          <cell r="C892" t="str">
            <v>UN</v>
          </cell>
          <cell r="D892">
            <v>7.32</v>
          </cell>
          <cell r="E892">
            <v>1.71</v>
          </cell>
          <cell r="F892">
            <v>9.03</v>
          </cell>
        </row>
        <row r="893">
          <cell r="A893">
            <v>71768</v>
          </cell>
          <cell r="B893" t="str">
            <v>MASSA EPOXI CAIXA DE 250 G</v>
          </cell>
          <cell r="C893" t="str">
            <v>UN</v>
          </cell>
          <cell r="D893">
            <v>7.65</v>
          </cell>
          <cell r="E893">
            <v>3.95</v>
          </cell>
          <cell r="F893">
            <v>11.6</v>
          </cell>
        </row>
        <row r="894">
          <cell r="A894">
            <v>71773</v>
          </cell>
          <cell r="B894" t="str">
            <v>NIPLE METALICO Fo.Zo. DIAMETRO 1"</v>
          </cell>
          <cell r="C894" t="str">
            <v>UN</v>
          </cell>
          <cell r="D894">
            <v>3.3</v>
          </cell>
          <cell r="E894">
            <v>1.15</v>
          </cell>
          <cell r="F894">
            <v>4.45</v>
          </cell>
        </row>
        <row r="895">
          <cell r="A895">
            <v>71776</v>
          </cell>
          <cell r="B895" t="str">
            <v>NIPLE METALICO Fo.Zo. DIAMETRO 2.1/2"</v>
          </cell>
          <cell r="C895" t="str">
            <v>UN</v>
          </cell>
          <cell r="D895">
            <v>9.26</v>
          </cell>
          <cell r="E895">
            <v>2.86</v>
          </cell>
          <cell r="F895">
            <v>12.12</v>
          </cell>
        </row>
        <row r="896">
          <cell r="A896">
            <v>71777</v>
          </cell>
          <cell r="B896" t="str">
            <v>NIPLE METALICO Fo.Zo. DIAMETRO 3"</v>
          </cell>
          <cell r="C896" t="str">
            <v>UN</v>
          </cell>
          <cell r="D896">
            <v>26.76</v>
          </cell>
          <cell r="E896">
            <v>4.93</v>
          </cell>
          <cell r="F896">
            <v>31.69</v>
          </cell>
        </row>
        <row r="897">
          <cell r="A897">
            <v>71780</v>
          </cell>
          <cell r="B897" t="str">
            <v>NIPLE METALICO Fo.Zo. DIAMETRO 4"</v>
          </cell>
          <cell r="C897" t="str">
            <v>UN</v>
          </cell>
          <cell r="D897">
            <v>41.12</v>
          </cell>
          <cell r="E897">
            <v>6.3</v>
          </cell>
          <cell r="F897">
            <v>47.42</v>
          </cell>
        </row>
        <row r="898">
          <cell r="A898">
            <v>71791</v>
          </cell>
          <cell r="B898" t="str">
            <v>NIPLE DUPLO FERRO GALVANIZADO 2"</v>
          </cell>
          <cell r="C898" t="str">
            <v>UN</v>
          </cell>
          <cell r="D898">
            <v>13.76</v>
          </cell>
          <cell r="E898">
            <v>3.2</v>
          </cell>
          <cell r="F898">
            <v>16.96</v>
          </cell>
        </row>
        <row r="899">
          <cell r="A899">
            <v>71796</v>
          </cell>
          <cell r="B899" t="str">
            <v>ORGANIZADOR DE CABOS (GUIA)</v>
          </cell>
          <cell r="C899" t="str">
            <v>UN</v>
          </cell>
          <cell r="D899">
            <v>17.54</v>
          </cell>
          <cell r="E899">
            <v>1.34</v>
          </cell>
          <cell r="F899">
            <v>18.88</v>
          </cell>
        </row>
        <row r="900">
          <cell r="A900">
            <v>71801</v>
          </cell>
          <cell r="B900" t="str">
            <v>PADRAO MONOFASICO 10 MM2 H=5 METROS</v>
          </cell>
          <cell r="C900" t="str">
            <v>UN</v>
          </cell>
          <cell r="D900">
            <v>315.33</v>
          </cell>
          <cell r="E900">
            <v>29.59</v>
          </cell>
          <cell r="F900">
            <v>344.92</v>
          </cell>
        </row>
        <row r="901">
          <cell r="A901">
            <v>71805</v>
          </cell>
          <cell r="B901" t="str">
            <v>PADRAO MONOFASICO, 10 MM2 H=7 METROS</v>
          </cell>
          <cell r="C901" t="str">
            <v>UN</v>
          </cell>
          <cell r="D901">
            <v>490</v>
          </cell>
          <cell r="E901">
            <v>29.59</v>
          </cell>
          <cell r="F901">
            <v>519.59</v>
          </cell>
        </row>
        <row r="902">
          <cell r="A902">
            <v>71820</v>
          </cell>
          <cell r="B902" t="str">
            <v>PADRAO TRIFASICO 16 MM2 H=7 METROS</v>
          </cell>
          <cell r="C902" t="str">
            <v>UN</v>
          </cell>
          <cell r="D902">
            <v>903</v>
          </cell>
          <cell r="E902">
            <v>36.28</v>
          </cell>
          <cell r="F902">
            <v>939.28</v>
          </cell>
        </row>
        <row r="903">
          <cell r="A903">
            <v>71821</v>
          </cell>
          <cell r="B903" t="str">
            <v>PADRAO TRIFASICO 10 MM2  H=5 METROS</v>
          </cell>
          <cell r="C903" t="str">
            <v>UN</v>
          </cell>
          <cell r="D903">
            <v>540</v>
          </cell>
          <cell r="E903">
            <v>36.28</v>
          </cell>
          <cell r="F903">
            <v>576.28</v>
          </cell>
        </row>
        <row r="904">
          <cell r="A904">
            <v>71822</v>
          </cell>
          <cell r="B904" t="str">
            <v>PADRAO TRIFASICO, 10 MM2 H=7 METROS</v>
          </cell>
          <cell r="C904" t="str">
            <v>UN</v>
          </cell>
          <cell r="D904">
            <v>611</v>
          </cell>
          <cell r="E904">
            <v>36.28</v>
          </cell>
          <cell r="F904">
            <v>647.28</v>
          </cell>
        </row>
        <row r="905">
          <cell r="A905">
            <v>71823</v>
          </cell>
          <cell r="B905" t="str">
            <v>PADRAO TRIFASICO,16 MM2 H=5 METROS</v>
          </cell>
          <cell r="C905" t="str">
            <v>UN</v>
          </cell>
          <cell r="D905">
            <v>632</v>
          </cell>
          <cell r="E905">
            <v>39.63</v>
          </cell>
          <cell r="F905">
            <v>671.63</v>
          </cell>
        </row>
        <row r="906">
          <cell r="A906">
            <v>71824</v>
          </cell>
          <cell r="B906" t="str">
            <v>PADRÃO TRIFASICO 35 MM H=7 METROS</v>
          </cell>
          <cell r="C906" t="str">
            <v>UN</v>
          </cell>
          <cell r="D906">
            <v>1560</v>
          </cell>
          <cell r="E906">
            <v>36.28</v>
          </cell>
          <cell r="F906">
            <v>1596.28</v>
          </cell>
        </row>
        <row r="907">
          <cell r="A907">
            <v>71825</v>
          </cell>
          <cell r="B907" t="str">
            <v>PADRÃO TRIFASICO 35 MM H=5 METROS</v>
          </cell>
          <cell r="C907" t="str">
            <v>UN</v>
          </cell>
          <cell r="D907">
            <v>1390</v>
          </cell>
          <cell r="E907">
            <v>36.28</v>
          </cell>
          <cell r="F907">
            <v>1426.28</v>
          </cell>
        </row>
        <row r="908">
          <cell r="A908">
            <v>71826</v>
          </cell>
          <cell r="B908" t="str">
            <v>PADRÃO TRIFASICO 25 MM H=7 METROS</v>
          </cell>
          <cell r="C908" t="str">
            <v>UN</v>
          </cell>
          <cell r="D908">
            <v>1009.38</v>
          </cell>
          <cell r="E908">
            <v>36.28</v>
          </cell>
          <cell r="F908">
            <v>1045.66</v>
          </cell>
        </row>
        <row r="909">
          <cell r="A909">
            <v>71827</v>
          </cell>
          <cell r="B909" t="str">
            <v>PADRÃO TRIFASICO 25 MM H=5 METROS</v>
          </cell>
          <cell r="C909" t="str">
            <v>UN</v>
          </cell>
          <cell r="D909">
            <v>872.83</v>
          </cell>
          <cell r="E909">
            <v>36.28</v>
          </cell>
          <cell r="F909">
            <v>909.11</v>
          </cell>
        </row>
        <row r="910">
          <cell r="A910">
            <v>71830</v>
          </cell>
          <cell r="B910" t="str">
            <v>PARA RAIOS DISTRIBUIÇÃO, VALVULA BLOCO 12 KV,  5 KVA</v>
          </cell>
          <cell r="C910" t="str">
            <v>UN</v>
          </cell>
          <cell r="D910">
            <v>139</v>
          </cell>
          <cell r="E910">
            <v>17.18</v>
          </cell>
          <cell r="F910">
            <v>156.18</v>
          </cell>
        </row>
        <row r="911">
          <cell r="A911">
            <v>71831</v>
          </cell>
          <cell r="B911" t="str">
            <v>PARA RAIOS FRANKLIM 4 PONTAS</v>
          </cell>
          <cell r="C911" t="str">
            <v>UN</v>
          </cell>
          <cell r="D911">
            <v>46.86</v>
          </cell>
          <cell r="E911">
            <v>17.18</v>
          </cell>
          <cell r="F911">
            <v>64.04</v>
          </cell>
        </row>
        <row r="912">
          <cell r="A912">
            <v>71833</v>
          </cell>
          <cell r="B912" t="str">
            <v>PARA RAIOS ÓXIDO DE ZINCO POLIMÉRICO S/CENTELHADOR 12KV,10KA</v>
          </cell>
          <cell r="C912" t="str">
            <v>UN</v>
          </cell>
          <cell r="D912">
            <v>143.2</v>
          </cell>
          <cell r="E912">
            <v>17.18</v>
          </cell>
          <cell r="F912">
            <v>160.38</v>
          </cell>
        </row>
        <row r="913">
          <cell r="A913">
            <v>71835</v>
          </cell>
          <cell r="B913" t="str">
            <v>PARAFUSO FRANCES 16 X 45 MM</v>
          </cell>
          <cell r="C913" t="str">
            <v>UN</v>
          </cell>
          <cell r="D913">
            <v>2.26</v>
          </cell>
          <cell r="E913">
            <v>2.06</v>
          </cell>
          <cell r="F913">
            <v>4.32</v>
          </cell>
        </row>
        <row r="914">
          <cell r="A914">
            <v>71840</v>
          </cell>
          <cell r="B914" t="str">
            <v>PARAFUSO MAQUINA  16  X 125 MM</v>
          </cell>
          <cell r="C914" t="str">
            <v>UN</v>
          </cell>
          <cell r="D914">
            <v>3.38</v>
          </cell>
          <cell r="E914">
            <v>2.06</v>
          </cell>
          <cell r="F914">
            <v>5.44</v>
          </cell>
        </row>
        <row r="915">
          <cell r="A915">
            <v>71841</v>
          </cell>
          <cell r="B915" t="str">
            <v>PARAFUSO FRANCES 16 X 150 MM</v>
          </cell>
          <cell r="C915" t="str">
            <v>UN</v>
          </cell>
          <cell r="D915">
            <v>4.06</v>
          </cell>
          <cell r="E915">
            <v>2.06</v>
          </cell>
          <cell r="F915">
            <v>6.12</v>
          </cell>
        </row>
        <row r="916">
          <cell r="A916">
            <v>71850</v>
          </cell>
          <cell r="B916" t="str">
            <v>PARAFUSO DE AJUSTE TIPO DZ ATE 25A</v>
          </cell>
          <cell r="C916" t="str">
            <v>UN</v>
          </cell>
          <cell r="D916">
            <v>3.11</v>
          </cell>
          <cell r="E916">
            <v>0.57</v>
          </cell>
          <cell r="F916">
            <v>3.68</v>
          </cell>
        </row>
        <row r="917">
          <cell r="A917">
            <v>71851</v>
          </cell>
          <cell r="B917" t="str">
            <v>PARAFUSO DE AJUSTE TIPO DZ ATE 63A</v>
          </cell>
          <cell r="C917" t="str">
            <v>UN</v>
          </cell>
          <cell r="D917">
            <v>3.69</v>
          </cell>
          <cell r="E917">
            <v>0.57</v>
          </cell>
          <cell r="F917">
            <v>4.26</v>
          </cell>
        </row>
        <row r="918">
          <cell r="A918">
            <v>71860</v>
          </cell>
          <cell r="B918" t="str">
            <v>PARAFUSO P/BUCHA S-5</v>
          </cell>
          <cell r="C918" t="str">
            <v>UN</v>
          </cell>
          <cell r="D918">
            <v>0.06</v>
          </cell>
          <cell r="E918">
            <v>0.11</v>
          </cell>
          <cell r="F918">
            <v>0.17</v>
          </cell>
        </row>
        <row r="919">
          <cell r="A919">
            <v>71861</v>
          </cell>
          <cell r="B919" t="str">
            <v>PARAFUSO P/BUCHA S-6</v>
          </cell>
          <cell r="C919" t="str">
            <v>UN</v>
          </cell>
          <cell r="D919">
            <v>0.06</v>
          </cell>
          <cell r="E919">
            <v>0.11</v>
          </cell>
          <cell r="F919">
            <v>0.17</v>
          </cell>
        </row>
        <row r="920">
          <cell r="A920">
            <v>71862</v>
          </cell>
          <cell r="B920" t="str">
            <v>PARAFUSO P/BUCHA S-8</v>
          </cell>
          <cell r="C920" t="str">
            <v>UN</v>
          </cell>
          <cell r="D920">
            <v>0.06</v>
          </cell>
          <cell r="E920">
            <v>0.11</v>
          </cell>
          <cell r="F920">
            <v>0.17</v>
          </cell>
        </row>
        <row r="921">
          <cell r="A921">
            <v>71863</v>
          </cell>
          <cell r="B921" t="str">
            <v>PARAFUSO P/BUCHA S-10</v>
          </cell>
          <cell r="C921" t="str">
            <v>UN</v>
          </cell>
          <cell r="D921">
            <v>0.06</v>
          </cell>
          <cell r="E921">
            <v>0.23</v>
          </cell>
          <cell r="F921">
            <v>0.29</v>
          </cell>
        </row>
        <row r="922">
          <cell r="A922">
            <v>71864</v>
          </cell>
          <cell r="B922" t="str">
            <v>PARAFUSO P/BUCHA S-12</v>
          </cell>
          <cell r="C922" t="str">
            <v>UN</v>
          </cell>
          <cell r="D922">
            <v>0.06</v>
          </cell>
          <cell r="E922">
            <v>0.23</v>
          </cell>
          <cell r="F922">
            <v>0.29</v>
          </cell>
        </row>
        <row r="923">
          <cell r="A923">
            <v>71870</v>
          </cell>
          <cell r="B923" t="str">
            <v>PARAFUSO SEXTAVADO D = 1/4" X 5/8"</v>
          </cell>
          <cell r="C923" t="str">
            <v>UN</v>
          </cell>
          <cell r="D923">
            <v>0.1</v>
          </cell>
          <cell r="E923">
            <v>0</v>
          </cell>
          <cell r="F923">
            <v>0.1</v>
          </cell>
        </row>
        <row r="924">
          <cell r="A924">
            <v>71871</v>
          </cell>
          <cell r="B924" t="str">
            <v>PARAFUSO SEXTAVADO D = 3/8" X 3/4"</v>
          </cell>
          <cell r="C924" t="str">
            <v>UN</v>
          </cell>
          <cell r="D924">
            <v>0.25</v>
          </cell>
          <cell r="E924">
            <v>0</v>
          </cell>
          <cell r="F924">
            <v>0.25</v>
          </cell>
        </row>
        <row r="925">
          <cell r="A925">
            <v>71872</v>
          </cell>
          <cell r="B925" t="str">
            <v>PARAFUSO SEXTAVADO  CABEÇA LENTILHA D = 1/4" X 5/8"</v>
          </cell>
          <cell r="C925" t="str">
            <v>UN</v>
          </cell>
          <cell r="D925">
            <v>0.11</v>
          </cell>
          <cell r="E925">
            <v>0</v>
          </cell>
          <cell r="F925">
            <v>0.11</v>
          </cell>
        </row>
        <row r="926">
          <cell r="A926">
            <v>71880</v>
          </cell>
          <cell r="B926" t="str">
            <v>PARAF.ROSCA DUPLA ACO GALVAN.16 X 150 C/ PORCAS</v>
          </cell>
          <cell r="C926" t="str">
            <v>UN</v>
          </cell>
          <cell r="D926">
            <v>8.07</v>
          </cell>
          <cell r="E926">
            <v>2.29</v>
          </cell>
          <cell r="F926">
            <v>10.36</v>
          </cell>
        </row>
        <row r="927">
          <cell r="A927">
            <v>71886</v>
          </cell>
          <cell r="B927" t="str">
            <v>PATCH CORD UTP-4 P, CAT 5E, FLEXIVEL 2.0 M</v>
          </cell>
          <cell r="C927" t="str">
            <v>UN</v>
          </cell>
          <cell r="D927">
            <v>9.93</v>
          </cell>
          <cell r="E927">
            <v>1.49</v>
          </cell>
          <cell r="F927">
            <v>11.42</v>
          </cell>
        </row>
        <row r="928">
          <cell r="A928">
            <v>71887</v>
          </cell>
          <cell r="B928" t="str">
            <v>PATCH PANNEL PADRÃO 19" CAT. 5E, COM 24 PORTAS</v>
          </cell>
          <cell r="C928" t="str">
            <v>UN</v>
          </cell>
          <cell r="D928">
            <v>220.3</v>
          </cell>
          <cell r="E928">
            <v>26.76</v>
          </cell>
          <cell r="F928">
            <v>247.06</v>
          </cell>
        </row>
        <row r="929">
          <cell r="A929">
            <v>71890</v>
          </cell>
          <cell r="B929" t="str">
            <v>PENDENTE METALICO P/PRATO OU BED USO INTERNO</v>
          </cell>
          <cell r="C929" t="str">
            <v>UN</v>
          </cell>
          <cell r="D929">
            <v>8.51</v>
          </cell>
          <cell r="E929">
            <v>5.73</v>
          </cell>
          <cell r="F929">
            <v>14.24</v>
          </cell>
        </row>
        <row r="930">
          <cell r="A930">
            <v>71900</v>
          </cell>
          <cell r="B930" t="str">
            <v>PETROLET C 1/2" S/TAMPA</v>
          </cell>
          <cell r="C930" t="str">
            <v>UN</v>
          </cell>
          <cell r="D930">
            <v>4.25</v>
          </cell>
          <cell r="E930">
            <v>2.98</v>
          </cell>
          <cell r="F930">
            <v>7.23</v>
          </cell>
        </row>
        <row r="931">
          <cell r="A931">
            <v>71901</v>
          </cell>
          <cell r="B931" t="str">
            <v>PETROLET C 3/4" S/TAMPA</v>
          </cell>
          <cell r="C931" t="str">
            <v>UN</v>
          </cell>
          <cell r="D931">
            <v>4.49</v>
          </cell>
          <cell r="E931">
            <v>2.98</v>
          </cell>
          <cell r="F931">
            <v>7.47</v>
          </cell>
        </row>
        <row r="932">
          <cell r="A932">
            <v>71902</v>
          </cell>
          <cell r="B932" t="str">
            <v>PETROLET C 1"  S/TAMPA</v>
          </cell>
          <cell r="C932" t="str">
            <v>UN</v>
          </cell>
          <cell r="D932">
            <v>7.14</v>
          </cell>
          <cell r="E932">
            <v>2.98</v>
          </cell>
          <cell r="F932">
            <v>10.12</v>
          </cell>
        </row>
        <row r="933">
          <cell r="A933">
            <v>71920</v>
          </cell>
          <cell r="B933" t="str">
            <v>PETROLET E 1/2" S/TAMPA</v>
          </cell>
          <cell r="C933" t="str">
            <v>UN</v>
          </cell>
          <cell r="D933">
            <v>3.77</v>
          </cell>
          <cell r="E933">
            <v>2.06</v>
          </cell>
          <cell r="F933">
            <v>5.83</v>
          </cell>
        </row>
        <row r="934">
          <cell r="A934">
            <v>71921</v>
          </cell>
          <cell r="B934" t="str">
            <v>PETROLET E 3/4" S/TAMPA</v>
          </cell>
          <cell r="C934" t="str">
            <v>UN</v>
          </cell>
          <cell r="D934">
            <v>3.8</v>
          </cell>
          <cell r="E934">
            <v>2.06</v>
          </cell>
          <cell r="F934">
            <v>5.86</v>
          </cell>
        </row>
        <row r="935">
          <cell r="A935">
            <v>71923</v>
          </cell>
          <cell r="B935" t="str">
            <v>PETROLET E 1" S/TAMPA</v>
          </cell>
          <cell r="C935" t="str">
            <v>UN</v>
          </cell>
          <cell r="D935">
            <v>6.08</v>
          </cell>
          <cell r="E935">
            <v>2.06</v>
          </cell>
          <cell r="F935">
            <v>8.14</v>
          </cell>
        </row>
        <row r="936">
          <cell r="A936">
            <v>71930</v>
          </cell>
          <cell r="B936" t="str">
            <v>PETROLET LL, LR OU LB 1/2" S/TAMPA</v>
          </cell>
          <cell r="C936" t="str">
            <v>UN</v>
          </cell>
          <cell r="D936">
            <v>4.25</v>
          </cell>
          <cell r="E936">
            <v>2.98</v>
          </cell>
          <cell r="F936">
            <v>7.23</v>
          </cell>
        </row>
        <row r="937">
          <cell r="A937">
            <v>71931</v>
          </cell>
          <cell r="B937" t="str">
            <v>PETROLET LL,LR OU LB 3/4" S/TAMPA</v>
          </cell>
          <cell r="C937" t="str">
            <v>UN</v>
          </cell>
          <cell r="D937">
            <v>3.75</v>
          </cell>
          <cell r="E937">
            <v>2.98</v>
          </cell>
          <cell r="F937">
            <v>6.73</v>
          </cell>
        </row>
        <row r="938">
          <cell r="A938">
            <v>71932</v>
          </cell>
          <cell r="B938" t="str">
            <v>PETROLET LL, LR OU LB 1" S/TAMPA</v>
          </cell>
          <cell r="C938" t="str">
            <v>UN</v>
          </cell>
          <cell r="D938">
            <v>7.31</v>
          </cell>
          <cell r="E938">
            <v>2.98</v>
          </cell>
          <cell r="F938">
            <v>10.29</v>
          </cell>
        </row>
        <row r="939">
          <cell r="A939">
            <v>71940</v>
          </cell>
          <cell r="B939" t="str">
            <v>PETROLET T OU TB 1/2" S/TAMPA</v>
          </cell>
          <cell r="C939" t="str">
            <v>UN</v>
          </cell>
          <cell r="D939">
            <v>4.87</v>
          </cell>
          <cell r="E939">
            <v>3.89</v>
          </cell>
          <cell r="F939">
            <v>8.76</v>
          </cell>
        </row>
        <row r="940">
          <cell r="A940">
            <v>71941</v>
          </cell>
          <cell r="B940" t="str">
            <v>PETROLET T OU TB 3/4"  S/TAMPA</v>
          </cell>
          <cell r="C940" t="str">
            <v>UN</v>
          </cell>
          <cell r="D940">
            <v>5.07</v>
          </cell>
          <cell r="E940">
            <v>3.89</v>
          </cell>
          <cell r="F940">
            <v>8.96</v>
          </cell>
        </row>
        <row r="941">
          <cell r="A941">
            <v>71942</v>
          </cell>
          <cell r="B941" t="str">
            <v>PETROLET T OU TB 1"  S/TAMPA</v>
          </cell>
          <cell r="C941" t="str">
            <v>UN</v>
          </cell>
          <cell r="D941">
            <v>7.91</v>
          </cell>
          <cell r="E941">
            <v>3.89</v>
          </cell>
          <cell r="F941">
            <v>11.8</v>
          </cell>
        </row>
        <row r="942">
          <cell r="A942">
            <v>71950</v>
          </cell>
          <cell r="B942" t="str">
            <v>PETROLET X 1/2" S/TAMPA</v>
          </cell>
          <cell r="C942" t="str">
            <v>UN</v>
          </cell>
          <cell r="D942">
            <v>5.53</v>
          </cell>
          <cell r="E942">
            <v>4.81</v>
          </cell>
          <cell r="F942">
            <v>10.34</v>
          </cell>
        </row>
        <row r="943">
          <cell r="A943">
            <v>71951</v>
          </cell>
          <cell r="B943" t="str">
            <v>PETROLET X 3/4"  S/TAMPA</v>
          </cell>
          <cell r="C943" t="str">
            <v>UN</v>
          </cell>
          <cell r="D943">
            <v>6.35</v>
          </cell>
          <cell r="E943">
            <v>4.81</v>
          </cell>
          <cell r="F943">
            <v>11.16</v>
          </cell>
        </row>
        <row r="944">
          <cell r="A944">
            <v>71953</v>
          </cell>
          <cell r="B944" t="str">
            <v>PETROLET X 1" S/TAMPA</v>
          </cell>
          <cell r="C944" t="str">
            <v>UN</v>
          </cell>
          <cell r="D944">
            <v>9.74</v>
          </cell>
          <cell r="E944">
            <v>4.81</v>
          </cell>
          <cell r="F944">
            <v>14.55</v>
          </cell>
        </row>
        <row r="945">
          <cell r="A945">
            <v>71970</v>
          </cell>
          <cell r="B945" t="str">
            <v>PINO (PLUG) 2 POLOS CHATO</v>
          </cell>
          <cell r="C945" t="str">
            <v>UN</v>
          </cell>
          <cell r="D945">
            <v>1.85</v>
          </cell>
          <cell r="E945">
            <v>0.17</v>
          </cell>
          <cell r="F945">
            <v>2.02</v>
          </cell>
        </row>
        <row r="946">
          <cell r="A946">
            <v>71971</v>
          </cell>
          <cell r="B946" t="str">
            <v>PINO (PLUG) 2 POLOS E TERRA</v>
          </cell>
          <cell r="C946" t="str">
            <v>UN</v>
          </cell>
          <cell r="D946">
            <v>3.93</v>
          </cell>
          <cell r="E946">
            <v>0.17</v>
          </cell>
          <cell r="F946">
            <v>4.1</v>
          </cell>
        </row>
        <row r="947">
          <cell r="A947">
            <v>71972</v>
          </cell>
          <cell r="B947" t="str">
            <v>PINO (PLUG) 2 POLOS REDONDO</v>
          </cell>
          <cell r="C947" t="str">
            <v>UN</v>
          </cell>
          <cell r="D947">
            <v>1.85</v>
          </cell>
          <cell r="E947">
            <v>0.17</v>
          </cell>
          <cell r="F947">
            <v>2.02</v>
          </cell>
        </row>
        <row r="948">
          <cell r="A948">
            <v>71973</v>
          </cell>
          <cell r="B948" t="str">
            <v>PINO ISOLADOR P/CRUZETA MADEIRA 15 KV, ROSCA 25 MM</v>
          </cell>
          <cell r="C948" t="str">
            <v>UN</v>
          </cell>
          <cell r="D948">
            <v>8.33</v>
          </cell>
          <cell r="E948">
            <v>3.1</v>
          </cell>
          <cell r="F948">
            <v>11.43</v>
          </cell>
        </row>
        <row r="949">
          <cell r="A949">
            <v>71980</v>
          </cell>
          <cell r="B949" t="str">
            <v>PORCA QUADRADA DE ACO GALVANIZADO 16 X 2</v>
          </cell>
          <cell r="C949" t="str">
            <v>UN</v>
          </cell>
          <cell r="D949">
            <v>1.18</v>
          </cell>
          <cell r="E949">
            <v>0.23</v>
          </cell>
          <cell r="F949">
            <v>1.41</v>
          </cell>
        </row>
        <row r="950">
          <cell r="A950">
            <v>71981</v>
          </cell>
          <cell r="B950" t="str">
            <v>PORCA SEXTAVADA DIAMETRO 1/4"</v>
          </cell>
          <cell r="C950" t="str">
            <v>UN</v>
          </cell>
          <cell r="D950">
            <v>0.06</v>
          </cell>
          <cell r="E950">
            <v>0</v>
          </cell>
          <cell r="F950">
            <v>0.06</v>
          </cell>
        </row>
        <row r="951">
          <cell r="A951">
            <v>71982</v>
          </cell>
          <cell r="B951" t="str">
            <v>PORCA SEXTAVADA DIAMETRO 5/16"</v>
          </cell>
          <cell r="C951" t="str">
            <v>UN</v>
          </cell>
          <cell r="D951">
            <v>0.09</v>
          </cell>
          <cell r="E951">
            <v>0</v>
          </cell>
          <cell r="F951">
            <v>0.09</v>
          </cell>
        </row>
        <row r="952">
          <cell r="A952">
            <v>71983</v>
          </cell>
          <cell r="B952" t="str">
            <v>PORCA LOSANGULAR D=1/4"</v>
          </cell>
          <cell r="C952" t="str">
            <v>UN</v>
          </cell>
          <cell r="D952">
            <v>0.6</v>
          </cell>
          <cell r="E952">
            <v>0</v>
          </cell>
          <cell r="F952">
            <v>0.6</v>
          </cell>
        </row>
        <row r="953">
          <cell r="A953">
            <v>71991</v>
          </cell>
          <cell r="B953" t="str">
            <v>POSTE CIRCULAR EM Fº Gº D=100/60 MM E H=7M</v>
          </cell>
          <cell r="C953" t="str">
            <v>UN</v>
          </cell>
          <cell r="D953">
            <v>756.26</v>
          </cell>
          <cell r="E953">
            <v>15.47</v>
          </cell>
          <cell r="F953">
            <v>771.73</v>
          </cell>
        </row>
        <row r="954">
          <cell r="A954">
            <v>71992</v>
          </cell>
          <cell r="B954" t="str">
            <v>POSTE CIRCULAR EM Fº Gº D=100/60 MM E H=10 M</v>
          </cell>
          <cell r="C954" t="str">
            <v>UN</v>
          </cell>
          <cell r="D954">
            <v>988.6</v>
          </cell>
          <cell r="E954">
            <v>15.47</v>
          </cell>
          <cell r="F954">
            <v>1004.07</v>
          </cell>
        </row>
        <row r="955">
          <cell r="A955">
            <v>71993</v>
          </cell>
          <cell r="B955" t="str">
            <v>POSTE CIRCULAR EM Fº Gº D=100/60MM E H=12 M</v>
          </cell>
          <cell r="C955" t="str">
            <v>UN</v>
          </cell>
          <cell r="D955">
            <v>1150.54</v>
          </cell>
          <cell r="E955">
            <v>15.47</v>
          </cell>
          <cell r="F955">
            <v>1166.01</v>
          </cell>
        </row>
        <row r="956">
          <cell r="A956">
            <v>72000</v>
          </cell>
          <cell r="B956" t="str">
            <v>POSTE (BRITA E AREIA 50% ) COMPACTADA</v>
          </cell>
          <cell r="C956" t="str">
            <v>M3</v>
          </cell>
          <cell r="D956">
            <v>46.37</v>
          </cell>
          <cell r="E956">
            <v>11.86</v>
          </cell>
          <cell r="F956">
            <v>58.23</v>
          </cell>
        </row>
        <row r="957">
          <cell r="A957">
            <v>72001</v>
          </cell>
          <cell r="B957" t="str">
            <v>POSTE DE CONCRETO DT 10/300</v>
          </cell>
          <cell r="C957" t="str">
            <v>UN</v>
          </cell>
          <cell r="D957">
            <v>406.89</v>
          </cell>
          <cell r="E957">
            <v>17.04</v>
          </cell>
          <cell r="F957">
            <v>423.93</v>
          </cell>
        </row>
        <row r="958">
          <cell r="A958">
            <v>72005</v>
          </cell>
          <cell r="B958" t="str">
            <v>POSTE DE CONCRETO DT 20/1300</v>
          </cell>
          <cell r="C958" t="str">
            <v>UN</v>
          </cell>
          <cell r="D958">
            <v>3665</v>
          </cell>
          <cell r="E958">
            <v>27.66</v>
          </cell>
          <cell r="F958">
            <v>3692.66</v>
          </cell>
        </row>
        <row r="959">
          <cell r="A959">
            <v>72010</v>
          </cell>
          <cell r="B959" t="str">
            <v>POSTE DE CONCRETO DT 20/1500</v>
          </cell>
          <cell r="C959" t="str">
            <v>UN</v>
          </cell>
          <cell r="D959">
            <v>3910</v>
          </cell>
          <cell r="E959">
            <v>27.66</v>
          </cell>
          <cell r="F959">
            <v>3937.66</v>
          </cell>
        </row>
        <row r="960">
          <cell r="A960">
            <v>72015</v>
          </cell>
          <cell r="B960" t="str">
            <v>POSTE DE CONCRETO DT 21/1500</v>
          </cell>
          <cell r="C960" t="str">
            <v>UN</v>
          </cell>
          <cell r="D960">
            <v>4010</v>
          </cell>
          <cell r="E960">
            <v>28.72</v>
          </cell>
          <cell r="F960">
            <v>4038.72</v>
          </cell>
        </row>
        <row r="961">
          <cell r="A961">
            <v>72020</v>
          </cell>
          <cell r="B961" t="str">
            <v>POSTE DE CONCRETO DT 22/1500</v>
          </cell>
          <cell r="C961" t="str">
            <v>UN</v>
          </cell>
          <cell r="D961">
            <v>4360</v>
          </cell>
          <cell r="E961">
            <v>29.78</v>
          </cell>
          <cell r="F961">
            <v>4389.78</v>
          </cell>
        </row>
        <row r="962">
          <cell r="A962">
            <v>72025</v>
          </cell>
          <cell r="B962" t="str">
            <v>POSTE DE CONCRETO DT 23/1300</v>
          </cell>
          <cell r="C962" t="str">
            <v>UN</v>
          </cell>
          <cell r="D962">
            <v>4060</v>
          </cell>
          <cell r="E962">
            <v>30.84</v>
          </cell>
          <cell r="F962">
            <v>4090.84</v>
          </cell>
        </row>
        <row r="963">
          <cell r="A963">
            <v>72030</v>
          </cell>
          <cell r="B963" t="str">
            <v>POSTE DE CONCRETO DT 23/1500</v>
          </cell>
          <cell r="C963" t="str">
            <v>UN</v>
          </cell>
          <cell r="D963">
            <v>4850</v>
          </cell>
          <cell r="E963">
            <v>30.84</v>
          </cell>
          <cell r="F963">
            <v>4880.84</v>
          </cell>
        </row>
        <row r="964">
          <cell r="A964">
            <v>72035</v>
          </cell>
          <cell r="B964" t="str">
            <v>POSTE DE CONCRETO DT 24/1500</v>
          </cell>
          <cell r="C964" t="str">
            <v>UN</v>
          </cell>
          <cell r="D964">
            <v>5255</v>
          </cell>
          <cell r="E964">
            <v>31.91</v>
          </cell>
          <cell r="F964">
            <v>5286.91</v>
          </cell>
        </row>
        <row r="965">
          <cell r="A965">
            <v>72040</v>
          </cell>
          <cell r="B965" t="str">
            <v>POSTE DE CONCRETO DT 25/1500</v>
          </cell>
          <cell r="C965" t="str">
            <v>UN</v>
          </cell>
          <cell r="D965">
            <v>5655</v>
          </cell>
          <cell r="E965">
            <v>32.97</v>
          </cell>
          <cell r="F965">
            <v>5687.97</v>
          </cell>
        </row>
        <row r="966">
          <cell r="A966">
            <v>72060</v>
          </cell>
          <cell r="B966" t="str">
            <v>POSTE DE CONCRETO SC 11/400</v>
          </cell>
          <cell r="C966" t="str">
            <v>UN</v>
          </cell>
          <cell r="D966">
            <v>790</v>
          </cell>
          <cell r="E966">
            <v>18.09</v>
          </cell>
          <cell r="F966">
            <v>808.09</v>
          </cell>
        </row>
        <row r="967">
          <cell r="A967">
            <v>72061</v>
          </cell>
          <cell r="B967" t="str">
            <v>POSTE DE CONCRETO SC 11/600</v>
          </cell>
          <cell r="C967" t="str">
            <v>UN</v>
          </cell>
          <cell r="D967">
            <v>1050</v>
          </cell>
          <cell r="E967">
            <v>18.09</v>
          </cell>
          <cell r="F967">
            <v>1068.09</v>
          </cell>
        </row>
        <row r="968">
          <cell r="A968">
            <v>72080</v>
          </cell>
          <cell r="B968" t="str">
            <v>POSTE/TRAFO (CAMINHAO MUCK MIN.2H/DIA)</v>
          </cell>
          <cell r="C968" t="str">
            <v>H</v>
          </cell>
          <cell r="D968">
            <v>80</v>
          </cell>
          <cell r="E968">
            <v>0</v>
          </cell>
          <cell r="F968">
            <v>80</v>
          </cell>
        </row>
        <row r="969">
          <cell r="A969">
            <v>72085</v>
          </cell>
          <cell r="B969" t="str">
            <v>POSTE/TRAFO ( GUINDASTE MINIMO 10H/DIA)</v>
          </cell>
          <cell r="C969" t="str">
            <v>H</v>
          </cell>
          <cell r="D969">
            <v>104.04</v>
          </cell>
          <cell r="E969">
            <v>0</v>
          </cell>
          <cell r="F969">
            <v>104.04</v>
          </cell>
        </row>
        <row r="970">
          <cell r="A970">
            <v>72090</v>
          </cell>
          <cell r="B970" t="str">
            <v>PRATO ESLMATADO DIAMETRO 10" COM SOQUETE</v>
          </cell>
          <cell r="C970" t="str">
            <v>UN</v>
          </cell>
          <cell r="D970">
            <v>10.37</v>
          </cell>
          <cell r="E970">
            <v>11.45</v>
          </cell>
          <cell r="F970">
            <v>21.82</v>
          </cell>
        </row>
        <row r="971">
          <cell r="A971">
            <v>72091</v>
          </cell>
          <cell r="B971" t="str">
            <v>PRATO ESMALTADO DIAMETRO 12" COM SOQUETE</v>
          </cell>
          <cell r="C971" t="str">
            <v>UN</v>
          </cell>
          <cell r="D971">
            <v>13.69</v>
          </cell>
          <cell r="E971">
            <v>11.45</v>
          </cell>
          <cell r="F971">
            <v>25.14</v>
          </cell>
        </row>
        <row r="972">
          <cell r="A972">
            <v>72092</v>
          </cell>
          <cell r="B972" t="str">
            <v>PRATO ESMALTADO DIAMETRO 14" COM SOQUETE</v>
          </cell>
          <cell r="C972" t="str">
            <v>UN</v>
          </cell>
          <cell r="D972">
            <v>18.45</v>
          </cell>
          <cell r="E972">
            <v>11.45</v>
          </cell>
          <cell r="F972">
            <v>29.9</v>
          </cell>
        </row>
        <row r="973">
          <cell r="A973">
            <v>72100</v>
          </cell>
          <cell r="B973" t="str">
            <v>PROJETOR CIRCULAR (ATE 200 W )  BASE E-27</v>
          </cell>
          <cell r="C973" t="str">
            <v>UN</v>
          </cell>
          <cell r="D973">
            <v>31.84</v>
          </cell>
          <cell r="E973">
            <v>11.45</v>
          </cell>
          <cell r="F973">
            <v>43.29</v>
          </cell>
        </row>
        <row r="974">
          <cell r="A974">
            <v>72101</v>
          </cell>
          <cell r="B974" t="str">
            <v>PROJETOR CIRCULAR ATE 500 W (SIMPLES) BASE E-40</v>
          </cell>
          <cell r="C974" t="str">
            <v>UN</v>
          </cell>
          <cell r="D974">
            <v>59.07</v>
          </cell>
          <cell r="E974">
            <v>11.45</v>
          </cell>
          <cell r="F974">
            <v>70.52</v>
          </cell>
        </row>
        <row r="975">
          <cell r="A975">
            <v>72120</v>
          </cell>
          <cell r="B975" t="str">
            <v>PROJETOR CIRCULAR COM VIDRO (ATE 400 W) BASE E-40</v>
          </cell>
          <cell r="C975" t="str">
            <v>UN</v>
          </cell>
          <cell r="D975">
            <v>40.16</v>
          </cell>
          <cell r="E975">
            <v>11.45</v>
          </cell>
          <cell r="F975">
            <v>51.61</v>
          </cell>
        </row>
        <row r="976">
          <cell r="A976">
            <v>72125</v>
          </cell>
          <cell r="B976" t="str">
            <v>PROJETOR REDONDO 400 W  P/BASE E-40</v>
          </cell>
          <cell r="C976" t="str">
            <v>UN</v>
          </cell>
          <cell r="D976">
            <v>42.67</v>
          </cell>
          <cell r="E976">
            <v>11.45</v>
          </cell>
          <cell r="F976">
            <v>54.12</v>
          </cell>
        </row>
        <row r="977">
          <cell r="A977">
            <v>72128</v>
          </cell>
          <cell r="B977" t="str">
            <v>PROJETOR RETANGULAR 1000 W (VAPOR METALICO)</v>
          </cell>
          <cell r="C977" t="str">
            <v>UN</v>
          </cell>
          <cell r="D977">
            <v>324.93</v>
          </cell>
          <cell r="E977">
            <v>17.18</v>
          </cell>
          <cell r="F977">
            <v>342.11</v>
          </cell>
        </row>
        <row r="978">
          <cell r="A978">
            <v>72130</v>
          </cell>
          <cell r="B978" t="str">
            <v>PROJETOR RETANGULAR 2000 W (V.METALICO)</v>
          </cell>
          <cell r="C978" t="str">
            <v>UN</v>
          </cell>
          <cell r="D978">
            <v>371.53</v>
          </cell>
          <cell r="E978">
            <v>17.18</v>
          </cell>
          <cell r="F978">
            <v>388.71</v>
          </cell>
        </row>
        <row r="979">
          <cell r="A979">
            <v>72135</v>
          </cell>
          <cell r="B979" t="str">
            <v>PROJ.RETANG.C/PORTA REAT. (ATE 400W) BASE E40</v>
          </cell>
          <cell r="C979" t="str">
            <v>UN</v>
          </cell>
          <cell r="D979">
            <v>161.66</v>
          </cell>
          <cell r="E979">
            <v>11.45</v>
          </cell>
          <cell r="F979">
            <v>173.11</v>
          </cell>
        </row>
        <row r="980">
          <cell r="A980">
            <v>72140</v>
          </cell>
          <cell r="B980" t="str">
            <v>PROJETOR RETANGULAR  CHAPA AL.(ATE 400W) BASE E40</v>
          </cell>
          <cell r="C980" t="str">
            <v>UN</v>
          </cell>
          <cell r="D980">
            <v>36.53</v>
          </cell>
          <cell r="E980">
            <v>11.45</v>
          </cell>
          <cell r="F980">
            <v>47.98</v>
          </cell>
        </row>
        <row r="981">
          <cell r="A981">
            <v>72160</v>
          </cell>
          <cell r="B981" t="str">
            <v>PULSADOR CAMPAINHA</v>
          </cell>
          <cell r="C981" t="str">
            <v>UN</v>
          </cell>
          <cell r="D981">
            <v>4.59</v>
          </cell>
          <cell r="E981">
            <v>2.4</v>
          </cell>
          <cell r="F981">
            <v>6.99</v>
          </cell>
        </row>
        <row r="982">
          <cell r="A982">
            <v>72170</v>
          </cell>
          <cell r="B982" t="str">
            <v>QUADRO DE DISTRIBUICAO CB 12-E -100A</v>
          </cell>
          <cell r="C982" t="str">
            <v>UN</v>
          </cell>
          <cell r="D982">
            <v>104.49</v>
          </cell>
          <cell r="E982">
            <v>22.9</v>
          </cell>
          <cell r="F982">
            <v>127.39</v>
          </cell>
        </row>
        <row r="983">
          <cell r="A983">
            <v>72175</v>
          </cell>
          <cell r="B983" t="str">
            <v>QUADRO DE DISTRIBUICAO CB-12E - 150A</v>
          </cell>
          <cell r="C983" t="str">
            <v>UN</v>
          </cell>
          <cell r="D983">
            <v>206.27</v>
          </cell>
          <cell r="E983">
            <v>22.9</v>
          </cell>
          <cell r="F983">
            <v>229.17</v>
          </cell>
        </row>
        <row r="984">
          <cell r="A984">
            <v>72180</v>
          </cell>
          <cell r="B984" t="str">
            <v>QUADRO DE DISTRIBUICAO CB-18E - 150A</v>
          </cell>
          <cell r="C984" t="str">
            <v>UN</v>
          </cell>
          <cell r="D984">
            <v>296.44</v>
          </cell>
          <cell r="E984">
            <v>22.9</v>
          </cell>
          <cell r="F984">
            <v>319.34</v>
          </cell>
        </row>
        <row r="985">
          <cell r="A985">
            <v>72185</v>
          </cell>
          <cell r="B985" t="str">
            <v>QUADRO DE DISTRIBUICAO CB-20E - 100A</v>
          </cell>
          <cell r="C985" t="str">
            <v>UN</v>
          </cell>
          <cell r="D985">
            <v>142.17</v>
          </cell>
          <cell r="E985">
            <v>22.9</v>
          </cell>
          <cell r="F985">
            <v>165.07</v>
          </cell>
        </row>
        <row r="986">
          <cell r="A986">
            <v>72190</v>
          </cell>
          <cell r="B986" t="str">
            <v>QUADRO DE DISTRIBUICAO CB-24E - 150A</v>
          </cell>
          <cell r="C986" t="str">
            <v>UN</v>
          </cell>
          <cell r="D986">
            <v>287.91</v>
          </cell>
          <cell r="E986">
            <v>34.35</v>
          </cell>
          <cell r="F986">
            <v>322.26</v>
          </cell>
        </row>
        <row r="987">
          <cell r="A987">
            <v>72195</v>
          </cell>
          <cell r="B987" t="str">
            <v>QUADRO DE DISTRIBUICAO CB-30E - 100A</v>
          </cell>
          <cell r="C987" t="str">
            <v>UN</v>
          </cell>
          <cell r="D987">
            <v>120</v>
          </cell>
          <cell r="E987">
            <v>34.35</v>
          </cell>
          <cell r="F987">
            <v>154.35</v>
          </cell>
        </row>
        <row r="988">
          <cell r="A988">
            <v>72198</v>
          </cell>
          <cell r="B988" t="str">
            <v>QUADRO DE DISTRIBUICAO CB-32E - 150A</v>
          </cell>
          <cell r="C988" t="str">
            <v>UN</v>
          </cell>
          <cell r="D988">
            <v>245.01</v>
          </cell>
          <cell r="E988">
            <v>34.35</v>
          </cell>
          <cell r="F988">
            <v>279.36</v>
          </cell>
        </row>
        <row r="989">
          <cell r="A989">
            <v>72201</v>
          </cell>
          <cell r="B989" t="str">
            <v>QUADRO DE DISTRIBUICAO CB-40E - 100A</v>
          </cell>
          <cell r="C989" t="str">
            <v>UN</v>
          </cell>
          <cell r="D989">
            <v>290</v>
          </cell>
          <cell r="E989">
            <v>45.8</v>
          </cell>
          <cell r="F989">
            <v>335.8</v>
          </cell>
        </row>
        <row r="990">
          <cell r="A990">
            <v>72205</v>
          </cell>
          <cell r="B990" t="str">
            <v>QUADRO DE DISTRIBUICAO CB-50E - 225A</v>
          </cell>
          <cell r="C990" t="str">
            <v>UN</v>
          </cell>
          <cell r="D990">
            <v>302.79</v>
          </cell>
          <cell r="E990">
            <v>57.25</v>
          </cell>
          <cell r="F990">
            <v>360.04</v>
          </cell>
        </row>
        <row r="991">
          <cell r="A991">
            <v>72210</v>
          </cell>
          <cell r="B991" t="str">
            <v>QUADRO DE DISTRIBUICAO SB-12E</v>
          </cell>
          <cell r="C991" t="str">
            <v>UN</v>
          </cell>
          <cell r="D991">
            <v>29.6</v>
          </cell>
          <cell r="E991">
            <v>11.45</v>
          </cell>
          <cell r="F991">
            <v>41.05</v>
          </cell>
        </row>
        <row r="992">
          <cell r="A992">
            <v>72215</v>
          </cell>
          <cell r="B992" t="str">
            <v>QUADRO DE DISTRIBUICAO SB-18E</v>
          </cell>
          <cell r="C992" t="str">
            <v>UN</v>
          </cell>
          <cell r="D992">
            <v>74.59</v>
          </cell>
          <cell r="E992">
            <v>17.18</v>
          </cell>
          <cell r="F992">
            <v>91.77</v>
          </cell>
        </row>
        <row r="993">
          <cell r="A993">
            <v>72220</v>
          </cell>
          <cell r="B993" t="str">
            <v>QUADRO DE DISTRIBUICAO SB-3E</v>
          </cell>
          <cell r="C993" t="str">
            <v>UN</v>
          </cell>
          <cell r="D993">
            <v>13</v>
          </cell>
          <cell r="E993">
            <v>11.45</v>
          </cell>
          <cell r="F993">
            <v>24.45</v>
          </cell>
        </row>
        <row r="994">
          <cell r="A994">
            <v>72221</v>
          </cell>
          <cell r="B994" t="str">
            <v>QUADRO DE DISTRIBUICAO SB-6E</v>
          </cell>
          <cell r="C994" t="str">
            <v>UN</v>
          </cell>
          <cell r="D994">
            <v>19.8</v>
          </cell>
          <cell r="E994">
            <v>11.45</v>
          </cell>
          <cell r="F994">
            <v>31.25</v>
          </cell>
        </row>
        <row r="995">
          <cell r="A995">
            <v>72230</v>
          </cell>
          <cell r="B995" t="str">
            <v>RACK 1 ELEMENTO</v>
          </cell>
          <cell r="C995" t="str">
            <v>UN</v>
          </cell>
          <cell r="D995">
            <v>8.02</v>
          </cell>
          <cell r="E995">
            <v>5.73</v>
          </cell>
          <cell r="F995">
            <v>13.75</v>
          </cell>
        </row>
        <row r="996">
          <cell r="A996">
            <v>72231</v>
          </cell>
          <cell r="B996" t="str">
            <v>RACK 2 ELEMENTOS</v>
          </cell>
          <cell r="C996" t="str">
            <v>UN</v>
          </cell>
          <cell r="D996">
            <v>16.15</v>
          </cell>
          <cell r="E996">
            <v>11.45</v>
          </cell>
          <cell r="F996">
            <v>27.6</v>
          </cell>
        </row>
        <row r="997">
          <cell r="A997">
            <v>72232</v>
          </cell>
          <cell r="B997" t="str">
            <v>RACK 3 ELEMENTOS</v>
          </cell>
          <cell r="C997" t="str">
            <v>UN</v>
          </cell>
          <cell r="D997">
            <v>18.36</v>
          </cell>
          <cell r="E997">
            <v>17.18</v>
          </cell>
          <cell r="F997">
            <v>35.54</v>
          </cell>
        </row>
        <row r="998">
          <cell r="A998">
            <v>72233</v>
          </cell>
          <cell r="B998" t="str">
            <v>RACK 4 ELEMENTOS</v>
          </cell>
          <cell r="C998" t="str">
            <v>UN</v>
          </cell>
          <cell r="D998">
            <v>28.26</v>
          </cell>
          <cell r="E998">
            <v>22.9</v>
          </cell>
          <cell r="F998">
            <v>51.16</v>
          </cell>
        </row>
        <row r="999">
          <cell r="A999">
            <v>72235</v>
          </cell>
          <cell r="B999" t="str">
            <v>REATOR AFP V.METALICO 70 W</v>
          </cell>
          <cell r="C999" t="str">
            <v>UN</v>
          </cell>
          <cell r="D999">
            <v>60.92</v>
          </cell>
          <cell r="E999">
            <v>9.16</v>
          </cell>
          <cell r="F999">
            <v>70.08</v>
          </cell>
        </row>
        <row r="1000">
          <cell r="A1000">
            <v>72236</v>
          </cell>
          <cell r="B1000" t="str">
            <v>REATOR AFP V.METALICO 150 W</v>
          </cell>
          <cell r="C1000" t="str">
            <v>UN</v>
          </cell>
          <cell r="D1000">
            <v>79.56</v>
          </cell>
          <cell r="E1000">
            <v>9.16</v>
          </cell>
          <cell r="F1000">
            <v>88.72</v>
          </cell>
        </row>
        <row r="1001">
          <cell r="A1001">
            <v>72237</v>
          </cell>
          <cell r="B1001" t="str">
            <v>REATOR AFP V.METALICO 250 W</v>
          </cell>
          <cell r="C1001" t="str">
            <v>UN</v>
          </cell>
          <cell r="D1001">
            <v>64.24</v>
          </cell>
          <cell r="E1001">
            <v>9.16</v>
          </cell>
          <cell r="F1001">
            <v>73.4</v>
          </cell>
        </row>
        <row r="1002">
          <cell r="A1002">
            <v>72238</v>
          </cell>
          <cell r="B1002" t="str">
            <v>REATOR AFP V.METALICO 400 W</v>
          </cell>
          <cell r="C1002" t="str">
            <v>UN</v>
          </cell>
          <cell r="D1002">
            <v>81.26</v>
          </cell>
          <cell r="E1002">
            <v>9.16</v>
          </cell>
          <cell r="F1002">
            <v>90.42</v>
          </cell>
        </row>
        <row r="1003">
          <cell r="A1003">
            <v>72239</v>
          </cell>
          <cell r="B1003" t="str">
            <v>REATOR AFP V.METALICO 1000 W.</v>
          </cell>
          <cell r="C1003" t="str">
            <v>UN</v>
          </cell>
          <cell r="D1003">
            <v>279.85</v>
          </cell>
          <cell r="E1003">
            <v>9.16</v>
          </cell>
          <cell r="F1003">
            <v>289.01</v>
          </cell>
        </row>
        <row r="1004">
          <cell r="A1004">
            <v>72240</v>
          </cell>
          <cell r="B1004" t="str">
            <v>REATOR AFP V.METALICO 2000 W</v>
          </cell>
          <cell r="C1004" t="str">
            <v>UN</v>
          </cell>
          <cell r="D1004">
            <v>428.1</v>
          </cell>
          <cell r="E1004">
            <v>9.16</v>
          </cell>
          <cell r="F1004">
            <v>437.26</v>
          </cell>
        </row>
        <row r="1005">
          <cell r="A1005">
            <v>72241</v>
          </cell>
          <cell r="B1005" t="str">
            <v>REATOR INTERNO V.M. AFP 1 X 125 W</v>
          </cell>
          <cell r="C1005" t="str">
            <v>UN</v>
          </cell>
          <cell r="D1005">
            <v>41.21</v>
          </cell>
          <cell r="E1005">
            <v>9.16</v>
          </cell>
          <cell r="F1005">
            <v>50.37</v>
          </cell>
        </row>
        <row r="1006">
          <cell r="A1006">
            <v>72242</v>
          </cell>
          <cell r="B1006" t="str">
            <v>REATOR INTERNO V.M. AFP 1 X 250 W</v>
          </cell>
          <cell r="C1006" t="str">
            <v>UN</v>
          </cell>
          <cell r="D1006">
            <v>57.93</v>
          </cell>
          <cell r="E1006">
            <v>9.16</v>
          </cell>
          <cell r="F1006">
            <v>67.09</v>
          </cell>
        </row>
        <row r="1007">
          <cell r="A1007">
            <v>72243</v>
          </cell>
          <cell r="B1007" t="str">
            <v>REATOR INTERNO V.M. AFP 1 X 400 W</v>
          </cell>
          <cell r="C1007" t="str">
            <v>UN</v>
          </cell>
          <cell r="D1007">
            <v>64.97</v>
          </cell>
          <cell r="E1007">
            <v>9.16</v>
          </cell>
          <cell r="F1007">
            <v>74.13</v>
          </cell>
        </row>
        <row r="1008">
          <cell r="A1008">
            <v>72244</v>
          </cell>
          <cell r="B1008" t="str">
            <v>REATOR EXTERNO V.M.AFP 1 X 125 W</v>
          </cell>
          <cell r="C1008" t="str">
            <v>UN</v>
          </cell>
          <cell r="D1008">
            <v>42.52</v>
          </cell>
          <cell r="E1008">
            <v>9.16</v>
          </cell>
          <cell r="F1008">
            <v>51.68</v>
          </cell>
        </row>
        <row r="1009">
          <cell r="A1009">
            <v>72245</v>
          </cell>
          <cell r="B1009" t="str">
            <v>REATOR EXTERNO V.M. AFP 1 X 250 W</v>
          </cell>
          <cell r="C1009" t="str">
            <v>UN</v>
          </cell>
          <cell r="D1009">
            <v>58.75</v>
          </cell>
          <cell r="E1009">
            <v>9.16</v>
          </cell>
          <cell r="F1009">
            <v>67.91</v>
          </cell>
        </row>
        <row r="1010">
          <cell r="A1010">
            <v>72250</v>
          </cell>
          <cell r="B1010" t="str">
            <v>REATOR EXTERNO V.M. AFP 1 X 400 W</v>
          </cell>
          <cell r="C1010" t="str">
            <v>UN</v>
          </cell>
          <cell r="D1010">
            <v>68.16</v>
          </cell>
          <cell r="E1010">
            <v>9.16</v>
          </cell>
          <cell r="F1010">
            <v>77.32</v>
          </cell>
        </row>
        <row r="1011">
          <cell r="A1011">
            <v>72254</v>
          </cell>
          <cell r="B1011" t="str">
            <v>REATOR ELETRONICO AFP 2 X 16 W</v>
          </cell>
          <cell r="C1011" t="str">
            <v>UN</v>
          </cell>
          <cell r="D1011">
            <v>22.07</v>
          </cell>
          <cell r="E1011">
            <v>2.02</v>
          </cell>
          <cell r="F1011">
            <v>24.09</v>
          </cell>
        </row>
        <row r="1012">
          <cell r="A1012">
            <v>72255</v>
          </cell>
          <cell r="B1012" t="str">
            <v>REATOR ELETRONICO AFP 2 X 20 W</v>
          </cell>
          <cell r="C1012" t="str">
            <v>UN</v>
          </cell>
          <cell r="D1012">
            <v>22.12</v>
          </cell>
          <cell r="E1012">
            <v>2.02</v>
          </cell>
          <cell r="F1012">
            <v>24.14</v>
          </cell>
        </row>
        <row r="1013">
          <cell r="A1013">
            <v>72256</v>
          </cell>
          <cell r="B1013" t="str">
            <v>REATOR ELETRONICO AFP 2 X 32 W</v>
          </cell>
          <cell r="C1013" t="str">
            <v>UN</v>
          </cell>
          <cell r="D1013">
            <v>22.29</v>
          </cell>
          <cell r="E1013">
            <v>2.02</v>
          </cell>
          <cell r="F1013">
            <v>24.31</v>
          </cell>
        </row>
        <row r="1014">
          <cell r="A1014">
            <v>72257</v>
          </cell>
          <cell r="B1014" t="str">
            <v>REATOR ELETRONICO AFP 2 X 40 W</v>
          </cell>
          <cell r="C1014" t="str">
            <v>UN</v>
          </cell>
          <cell r="D1014">
            <v>21.82</v>
          </cell>
          <cell r="E1014">
            <v>2.02</v>
          </cell>
          <cell r="F1014">
            <v>23.84</v>
          </cell>
        </row>
        <row r="1015">
          <cell r="A1015">
            <v>72260</v>
          </cell>
          <cell r="B1015" t="str">
            <v>REATOR ELETROMAGNÉTICO  PR-AFP 1 X 20 W</v>
          </cell>
          <cell r="C1015" t="str">
            <v>UN</v>
          </cell>
          <cell r="D1015">
            <v>11.88</v>
          </cell>
          <cell r="E1015">
            <v>2.02</v>
          </cell>
          <cell r="F1015">
            <v>13.9</v>
          </cell>
        </row>
        <row r="1016">
          <cell r="A1016">
            <v>72261</v>
          </cell>
          <cell r="B1016" t="str">
            <v>REATOR  ELETROMAGNÉTICO PR-AFP 1 X 40 W</v>
          </cell>
          <cell r="C1016" t="str">
            <v>UN</v>
          </cell>
          <cell r="D1016">
            <v>11.88</v>
          </cell>
          <cell r="E1016">
            <v>2.02</v>
          </cell>
          <cell r="F1016">
            <v>13.9</v>
          </cell>
        </row>
        <row r="1017">
          <cell r="A1017">
            <v>72263</v>
          </cell>
          <cell r="B1017" t="str">
            <v>REATOR ELETROMAGNETICO PR AFP 2 X 16 W</v>
          </cell>
          <cell r="C1017" t="str">
            <v>UN</v>
          </cell>
          <cell r="D1017">
            <v>35.2</v>
          </cell>
          <cell r="E1017">
            <v>2.02</v>
          </cell>
          <cell r="F1017">
            <v>37.22</v>
          </cell>
        </row>
        <row r="1018">
          <cell r="A1018">
            <v>72264</v>
          </cell>
          <cell r="B1018" t="str">
            <v>REATOR ELETROMAGNETICO PR AFP 2 X 32 W</v>
          </cell>
          <cell r="C1018" t="str">
            <v>UN</v>
          </cell>
          <cell r="D1018">
            <v>35.2</v>
          </cell>
          <cell r="E1018">
            <v>2.02</v>
          </cell>
          <cell r="F1018">
            <v>37.22</v>
          </cell>
        </row>
        <row r="1019">
          <cell r="A1019">
            <v>72265</v>
          </cell>
          <cell r="B1019" t="str">
            <v>REATOR ELETROMAGNÉTICO PR-AFP 2 X 20 W</v>
          </cell>
          <cell r="C1019" t="str">
            <v>UN</v>
          </cell>
          <cell r="D1019">
            <v>35.2</v>
          </cell>
          <cell r="E1019">
            <v>2.02</v>
          </cell>
          <cell r="F1019">
            <v>37.22</v>
          </cell>
        </row>
        <row r="1020">
          <cell r="A1020">
            <v>72266</v>
          </cell>
          <cell r="B1020" t="str">
            <v>REATOR  ELETROMAGNÉTICO PR-AFP 2 X 40 W</v>
          </cell>
          <cell r="C1020" t="str">
            <v>UN</v>
          </cell>
          <cell r="D1020">
            <v>35.2</v>
          </cell>
          <cell r="E1020">
            <v>2.02</v>
          </cell>
          <cell r="F1020">
            <v>37.22</v>
          </cell>
        </row>
        <row r="1021">
          <cell r="A1021">
            <v>72267</v>
          </cell>
          <cell r="B1021" t="str">
            <v>REDUÇÃO A ESQUERDA P/ELETROCALHA 50 X 50 MM</v>
          </cell>
          <cell r="C1021" t="str">
            <v>UN</v>
          </cell>
          <cell r="D1021">
            <v>14.98</v>
          </cell>
          <cell r="E1021">
            <v>1.83</v>
          </cell>
          <cell r="F1021">
            <v>16.81</v>
          </cell>
        </row>
        <row r="1022">
          <cell r="A1022">
            <v>72268</v>
          </cell>
          <cell r="B1022" t="str">
            <v>REDUÇÃO A DIREITA P/ELETROCALHA 50 X 50 MM</v>
          </cell>
          <cell r="C1022" t="str">
            <v>UN</v>
          </cell>
          <cell r="D1022">
            <v>14.98</v>
          </cell>
          <cell r="E1022">
            <v>1.83</v>
          </cell>
          <cell r="F1022">
            <v>16.81</v>
          </cell>
        </row>
        <row r="1023">
          <cell r="A1023">
            <v>72269</v>
          </cell>
          <cell r="B1023" t="str">
            <v>REDUÇÃO CONCENTRICA P/ELETROCALHA 50X50 MM</v>
          </cell>
          <cell r="C1023" t="str">
            <v>UN</v>
          </cell>
          <cell r="D1023">
            <v>13.25</v>
          </cell>
          <cell r="E1023">
            <v>1.83</v>
          </cell>
          <cell r="F1023">
            <v>15.08</v>
          </cell>
        </row>
        <row r="1024">
          <cell r="A1024">
            <v>72270</v>
          </cell>
          <cell r="B1024" t="str">
            <v>REFLETOR "BEDD" DIAM.10" C/SOQUETE</v>
          </cell>
          <cell r="C1024" t="str">
            <v>UN</v>
          </cell>
          <cell r="D1024">
            <v>15.45</v>
          </cell>
          <cell r="E1024">
            <v>11.45</v>
          </cell>
          <cell r="F1024">
            <v>26.9</v>
          </cell>
        </row>
        <row r="1025">
          <cell r="A1025">
            <v>72275</v>
          </cell>
          <cell r="B1025" t="str">
            <v>REFLETOR "BEDD" DIAM.12 C/SOQUETE</v>
          </cell>
          <cell r="C1025" t="str">
            <v>UN</v>
          </cell>
          <cell r="D1025">
            <v>18.52</v>
          </cell>
          <cell r="E1025">
            <v>11.45</v>
          </cell>
          <cell r="F1025">
            <v>29.97</v>
          </cell>
        </row>
        <row r="1026">
          <cell r="A1026">
            <v>72278</v>
          </cell>
          <cell r="B1026" t="str">
            <v>REFLETOR "BEDD" DIAM.14" COM SOQUETE</v>
          </cell>
          <cell r="C1026" t="str">
            <v>UN</v>
          </cell>
          <cell r="D1026">
            <v>20.5</v>
          </cell>
          <cell r="E1026">
            <v>11.45</v>
          </cell>
          <cell r="F1026">
            <v>31.95</v>
          </cell>
        </row>
        <row r="1027">
          <cell r="A1027">
            <v>72280</v>
          </cell>
          <cell r="B1027" t="str">
            <v>REFLETOR REDONDO C/VIDRO P/BASE E-27</v>
          </cell>
          <cell r="C1027" t="str">
            <v>UN</v>
          </cell>
          <cell r="D1027">
            <v>40.58</v>
          </cell>
          <cell r="E1027">
            <v>11.45</v>
          </cell>
          <cell r="F1027">
            <v>52.03</v>
          </cell>
        </row>
        <row r="1028">
          <cell r="A1028">
            <v>72281</v>
          </cell>
          <cell r="B1028" t="str">
            <v>REFLETOR 250 W P/BASE E-40</v>
          </cell>
          <cell r="C1028" t="str">
            <v>UN</v>
          </cell>
          <cell r="D1028">
            <v>44.6</v>
          </cell>
          <cell r="E1028">
            <v>11.45</v>
          </cell>
          <cell r="F1028">
            <v>56.05</v>
          </cell>
        </row>
        <row r="1029">
          <cell r="A1029">
            <v>72282</v>
          </cell>
          <cell r="B1029" t="str">
            <v>REFLETOR 400 W P/BASE E-40</v>
          </cell>
          <cell r="C1029" t="str">
            <v>UN</v>
          </cell>
          <cell r="D1029">
            <v>51.38</v>
          </cell>
          <cell r="E1029">
            <v>11.45</v>
          </cell>
          <cell r="F1029">
            <v>62.83</v>
          </cell>
        </row>
        <row r="1030">
          <cell r="A1030">
            <v>72291</v>
          </cell>
          <cell r="B1030" t="str">
            <v>REGUA COM 8 TOMADAS</v>
          </cell>
          <cell r="C1030" t="str">
            <v>UN</v>
          </cell>
          <cell r="D1030">
            <v>50.69</v>
          </cell>
          <cell r="E1030">
            <v>1.34</v>
          </cell>
          <cell r="F1030">
            <v>52.03</v>
          </cell>
        </row>
        <row r="1031">
          <cell r="A1031">
            <v>72300</v>
          </cell>
          <cell r="B1031" t="str">
            <v>RELE BIMETALICO REGULAGEM 0,63 - 1,00A</v>
          </cell>
          <cell r="C1031" t="str">
            <v>UN</v>
          </cell>
          <cell r="D1031">
            <v>65.21</v>
          </cell>
          <cell r="E1031">
            <v>3.44</v>
          </cell>
          <cell r="F1031">
            <v>68.65</v>
          </cell>
        </row>
        <row r="1032">
          <cell r="A1032">
            <v>72301</v>
          </cell>
          <cell r="B1032" t="str">
            <v>RELE BIMETALICO REGULAGEM 1,0 - 1,60A</v>
          </cell>
          <cell r="C1032" t="str">
            <v>UN</v>
          </cell>
          <cell r="D1032">
            <v>66.31</v>
          </cell>
          <cell r="E1032">
            <v>3.44</v>
          </cell>
          <cell r="F1032">
            <v>69.75</v>
          </cell>
        </row>
        <row r="1033">
          <cell r="A1033">
            <v>72302</v>
          </cell>
          <cell r="B1033" t="str">
            <v>RELE BIMETALICO REGULAGEM 1,6 - 2,5A</v>
          </cell>
          <cell r="C1033" t="str">
            <v>UN</v>
          </cell>
          <cell r="D1033">
            <v>92.01</v>
          </cell>
          <cell r="E1033">
            <v>3.44</v>
          </cell>
          <cell r="F1033">
            <v>95.45</v>
          </cell>
        </row>
        <row r="1034">
          <cell r="A1034">
            <v>72303</v>
          </cell>
          <cell r="B1034" t="str">
            <v>RELE BIMETALICO REGULAGEM 10 - 16A</v>
          </cell>
          <cell r="C1034" t="str">
            <v>UN</v>
          </cell>
          <cell r="D1034">
            <v>67.41</v>
          </cell>
          <cell r="E1034">
            <v>4.01</v>
          </cell>
          <cell r="F1034">
            <v>71.42</v>
          </cell>
        </row>
        <row r="1035">
          <cell r="A1035">
            <v>72304</v>
          </cell>
          <cell r="B1035" t="str">
            <v>RELE BIMETALICO REGULAGEM 16 - 25A</v>
          </cell>
          <cell r="C1035" t="str">
            <v>UN</v>
          </cell>
          <cell r="D1035">
            <v>67.41</v>
          </cell>
          <cell r="E1035">
            <v>4.01</v>
          </cell>
          <cell r="F1035">
            <v>71.42</v>
          </cell>
        </row>
        <row r="1036">
          <cell r="A1036">
            <v>72305</v>
          </cell>
          <cell r="B1036" t="str">
            <v>RELE BIMETALICO REGULAGEM 2,5 - 4A</v>
          </cell>
          <cell r="C1036" t="str">
            <v>UN</v>
          </cell>
          <cell r="D1036">
            <v>65.21</v>
          </cell>
          <cell r="E1036">
            <v>3.44</v>
          </cell>
          <cell r="F1036">
            <v>68.65</v>
          </cell>
        </row>
        <row r="1037">
          <cell r="A1037">
            <v>72306</v>
          </cell>
          <cell r="B1037" t="str">
            <v>RELE BIMETALICO REGULAGEM 20 - 32A</v>
          </cell>
          <cell r="C1037" t="str">
            <v>UN</v>
          </cell>
          <cell r="D1037">
            <v>92.84</v>
          </cell>
          <cell r="E1037">
            <v>4.01</v>
          </cell>
          <cell r="F1037">
            <v>96.85</v>
          </cell>
        </row>
        <row r="1038">
          <cell r="A1038">
            <v>72307</v>
          </cell>
          <cell r="B1038" t="str">
            <v>RELE BIMETALICO REGULAGEM 25 - 30A</v>
          </cell>
          <cell r="C1038" t="str">
            <v>UN</v>
          </cell>
          <cell r="D1038">
            <v>92.84</v>
          </cell>
          <cell r="E1038">
            <v>4.01</v>
          </cell>
          <cell r="F1038">
            <v>96.85</v>
          </cell>
        </row>
        <row r="1039">
          <cell r="A1039">
            <v>72308</v>
          </cell>
          <cell r="B1039" t="str">
            <v>RELE BIMETALICO REGULAGEM 32 - 50A</v>
          </cell>
          <cell r="C1039" t="str">
            <v>UN</v>
          </cell>
          <cell r="D1039">
            <v>131.22</v>
          </cell>
          <cell r="E1039">
            <v>4.01</v>
          </cell>
          <cell r="F1039">
            <v>135.23</v>
          </cell>
        </row>
        <row r="1040">
          <cell r="A1040">
            <v>72309</v>
          </cell>
          <cell r="B1040" t="str">
            <v>RELE BIMETALICO REGULAGEM 4 - 6,3A</v>
          </cell>
          <cell r="C1040" t="str">
            <v>UN</v>
          </cell>
          <cell r="D1040">
            <v>65.21</v>
          </cell>
          <cell r="E1040">
            <v>3.44</v>
          </cell>
          <cell r="F1040">
            <v>68.65</v>
          </cell>
        </row>
        <row r="1041">
          <cell r="A1041">
            <v>72310</v>
          </cell>
          <cell r="B1041" t="str">
            <v>RELE BIMETALICO REGULAGEM 50 - 63A</v>
          </cell>
          <cell r="C1041" t="str">
            <v>UN</v>
          </cell>
          <cell r="D1041">
            <v>158.76</v>
          </cell>
          <cell r="E1041">
            <v>4.58</v>
          </cell>
          <cell r="F1041">
            <v>163.34</v>
          </cell>
        </row>
        <row r="1042">
          <cell r="A1042">
            <v>72311</v>
          </cell>
          <cell r="B1042" t="str">
            <v>RELE BIMETALICO REGULAGEM 6,3 - 10A</v>
          </cell>
          <cell r="C1042" t="str">
            <v>UN</v>
          </cell>
          <cell r="D1042">
            <v>65.21</v>
          </cell>
          <cell r="E1042">
            <v>3.44</v>
          </cell>
          <cell r="F1042">
            <v>68.65</v>
          </cell>
        </row>
        <row r="1043">
          <cell r="A1043">
            <v>72312</v>
          </cell>
          <cell r="B1043" t="str">
            <v>RELE BIMETALICO REGULAGEM 8 - 12,5A</v>
          </cell>
          <cell r="C1043" t="str">
            <v>UN</v>
          </cell>
          <cell r="D1043">
            <v>93.23</v>
          </cell>
          <cell r="E1043">
            <v>4.01</v>
          </cell>
          <cell r="F1043">
            <v>97.24</v>
          </cell>
        </row>
        <row r="1044">
          <cell r="A1044">
            <v>72320</v>
          </cell>
          <cell r="B1044" t="str">
            <v>RELE FOTO ELETRICO COM BASE</v>
          </cell>
          <cell r="C1044" t="str">
            <v>UN</v>
          </cell>
          <cell r="D1044">
            <v>19.35</v>
          </cell>
          <cell r="E1044">
            <v>11.45</v>
          </cell>
          <cell r="F1044">
            <v>30.8</v>
          </cell>
        </row>
        <row r="1045">
          <cell r="A1045">
            <v>72325</v>
          </cell>
          <cell r="B1045" t="str">
            <v>SAIDA HORIZONTAL PARA ELETRODUTO D=3/4"</v>
          </cell>
          <cell r="C1045" t="str">
            <v>UN</v>
          </cell>
          <cell r="D1045">
            <v>2.32</v>
          </cell>
          <cell r="E1045">
            <v>1.37</v>
          </cell>
          <cell r="F1045">
            <v>3.69</v>
          </cell>
        </row>
        <row r="1046">
          <cell r="A1046">
            <v>72326</v>
          </cell>
          <cell r="B1046" t="str">
            <v>SAIDA HORIZONTAL PARA ELETRODUTO D=1"</v>
          </cell>
          <cell r="C1046" t="str">
            <v>UN</v>
          </cell>
          <cell r="D1046">
            <v>1.91</v>
          </cell>
          <cell r="E1046">
            <v>1.37</v>
          </cell>
          <cell r="F1046">
            <v>3.28</v>
          </cell>
        </row>
        <row r="1047">
          <cell r="A1047">
            <v>72327</v>
          </cell>
          <cell r="B1047" t="str">
            <v>SAIDA VERTICAL PARA ELETRODUTO D=3/4"</v>
          </cell>
          <cell r="C1047" t="str">
            <v>UN</v>
          </cell>
          <cell r="D1047">
            <v>2.62</v>
          </cell>
          <cell r="E1047">
            <v>1.37</v>
          </cell>
          <cell r="F1047">
            <v>3.99</v>
          </cell>
        </row>
        <row r="1048">
          <cell r="A1048">
            <v>72328</v>
          </cell>
          <cell r="B1048" t="str">
            <v>SAIDA VERTICAL PARA ELETRODUTO D=1"</v>
          </cell>
          <cell r="C1048" t="str">
            <v>UN</v>
          </cell>
          <cell r="D1048">
            <v>2.39</v>
          </cell>
          <cell r="E1048">
            <v>1.37</v>
          </cell>
          <cell r="F1048">
            <v>3.76</v>
          </cell>
        </row>
        <row r="1049">
          <cell r="A1049">
            <v>72330</v>
          </cell>
          <cell r="B1049" t="str">
            <v>SELA DE ACO GALV.PARA CRUZETA DE MADEIRA 15 KV</v>
          </cell>
          <cell r="C1049" t="str">
            <v>UN</v>
          </cell>
          <cell r="D1049">
            <v>7.46</v>
          </cell>
          <cell r="E1049">
            <v>5.73</v>
          </cell>
          <cell r="F1049">
            <v>13.19</v>
          </cell>
        </row>
        <row r="1050">
          <cell r="A1050">
            <v>72335</v>
          </cell>
          <cell r="B1050" t="str">
            <v>SELA ACO GALVANIZADO P/CRUZETA MADEIRA 34,5KV</v>
          </cell>
          <cell r="C1050" t="str">
            <v>UN</v>
          </cell>
          <cell r="D1050">
            <v>7.53</v>
          </cell>
          <cell r="E1050">
            <v>5.73</v>
          </cell>
          <cell r="F1050">
            <v>13.26</v>
          </cell>
        </row>
        <row r="1051">
          <cell r="A1051">
            <v>72338</v>
          </cell>
          <cell r="B1051" t="str">
            <v>SIRENE METALICA ALCANCE 500 M</v>
          </cell>
          <cell r="C1051" t="str">
            <v>UN</v>
          </cell>
          <cell r="D1051">
            <v>337.03</v>
          </cell>
          <cell r="E1051">
            <v>6.87</v>
          </cell>
          <cell r="F1051">
            <v>343.9</v>
          </cell>
        </row>
        <row r="1052">
          <cell r="A1052">
            <v>72340</v>
          </cell>
          <cell r="B1052" t="str">
            <v>SINALIZADOR VERAS, AMARELO OU VERMELHO</v>
          </cell>
          <cell r="C1052" t="str">
            <v>UN</v>
          </cell>
          <cell r="D1052">
            <v>7.8</v>
          </cell>
          <cell r="E1052">
            <v>11.45</v>
          </cell>
          <cell r="F1052">
            <v>19.25</v>
          </cell>
        </row>
        <row r="1053">
          <cell r="A1053">
            <v>72341</v>
          </cell>
          <cell r="B1053" t="str">
            <v>SOQUETE ANTIVIBRATORIO P/LAMP.FLUORESCENTE</v>
          </cell>
          <cell r="C1053" t="str">
            <v>UN</v>
          </cell>
          <cell r="D1053">
            <v>1.02</v>
          </cell>
          <cell r="E1053">
            <v>0.75</v>
          </cell>
          <cell r="F1053">
            <v>1.77</v>
          </cell>
        </row>
        <row r="1054">
          <cell r="A1054">
            <v>72342</v>
          </cell>
          <cell r="B1054" t="str">
            <v>SOQUETE INDUSTRIAL 1570 P/USO AO TEMPO</v>
          </cell>
          <cell r="C1054" t="str">
            <v>UN</v>
          </cell>
          <cell r="D1054">
            <v>9.78</v>
          </cell>
          <cell r="E1054">
            <v>5.73</v>
          </cell>
          <cell r="F1054">
            <v>15.51</v>
          </cell>
        </row>
        <row r="1055">
          <cell r="A1055">
            <v>72345</v>
          </cell>
          <cell r="B1055" t="str">
            <v>SOQUETE P/LAMPADA FLUORESCENTE</v>
          </cell>
          <cell r="C1055" t="str">
            <v>UN</v>
          </cell>
          <cell r="D1055">
            <v>0.56</v>
          </cell>
          <cell r="E1055">
            <v>0.75</v>
          </cell>
          <cell r="F1055">
            <v>1.31</v>
          </cell>
        </row>
        <row r="1056">
          <cell r="A1056">
            <v>72350</v>
          </cell>
          <cell r="B1056" t="str">
            <v>SOQUETE PORCELANA P/PRATO E "BED"</v>
          </cell>
          <cell r="C1056" t="str">
            <v>UN</v>
          </cell>
          <cell r="D1056">
            <v>4.42</v>
          </cell>
          <cell r="E1056">
            <v>5.73</v>
          </cell>
          <cell r="F1056">
            <v>10.15</v>
          </cell>
        </row>
        <row r="1057">
          <cell r="A1057">
            <v>72355</v>
          </cell>
          <cell r="B1057" t="str">
            <v>SOQUETE SIMPLES DE PORCELANA P/DROPS OU GLOBO</v>
          </cell>
          <cell r="C1057" t="str">
            <v>UN</v>
          </cell>
          <cell r="D1057">
            <v>1.51</v>
          </cell>
          <cell r="E1057">
            <v>3.44</v>
          </cell>
          <cell r="F1057">
            <v>4.95</v>
          </cell>
        </row>
        <row r="1058">
          <cell r="A1058">
            <v>72360</v>
          </cell>
          <cell r="B1058" t="str">
            <v>SPOT SIMPLES</v>
          </cell>
          <cell r="C1058" t="str">
            <v>UN</v>
          </cell>
          <cell r="D1058">
            <v>5.8</v>
          </cell>
          <cell r="E1058">
            <v>9.16</v>
          </cell>
          <cell r="F1058">
            <v>14.96</v>
          </cell>
        </row>
        <row r="1059">
          <cell r="A1059">
            <v>72363</v>
          </cell>
          <cell r="B1059" t="str">
            <v>SPOT DUPLO</v>
          </cell>
          <cell r="C1059" t="str">
            <v>UN</v>
          </cell>
          <cell r="D1059">
            <v>11.6</v>
          </cell>
          <cell r="E1059">
            <v>9.16</v>
          </cell>
          <cell r="F1059">
            <v>20.76</v>
          </cell>
        </row>
        <row r="1060">
          <cell r="A1060">
            <v>72364</v>
          </cell>
          <cell r="B1060" t="str">
            <v>SPOT TRIPLO</v>
          </cell>
          <cell r="C1060" t="str">
            <v>UN</v>
          </cell>
          <cell r="D1060">
            <v>21.81</v>
          </cell>
          <cell r="E1060">
            <v>12.6</v>
          </cell>
          <cell r="F1060">
            <v>34.41</v>
          </cell>
        </row>
        <row r="1061">
          <cell r="A1061">
            <v>72366</v>
          </cell>
          <cell r="B1061" t="str">
            <v>SUPORTE S1 (1 PETALA) P/LUMINARIA PADRAO A</v>
          </cell>
          <cell r="C1061" t="str">
            <v>UN</v>
          </cell>
          <cell r="D1061">
            <v>109</v>
          </cell>
          <cell r="E1061">
            <v>3.44</v>
          </cell>
          <cell r="F1061">
            <v>112.44</v>
          </cell>
        </row>
        <row r="1062">
          <cell r="A1062">
            <v>72367</v>
          </cell>
          <cell r="B1062" t="str">
            <v>SUPORTE S2 (2 PETALAS) P/LUMINARIA PADRAO A</v>
          </cell>
          <cell r="C1062" t="str">
            <v>UN</v>
          </cell>
          <cell r="D1062">
            <v>110</v>
          </cell>
          <cell r="E1062">
            <v>3.44</v>
          </cell>
          <cell r="F1062">
            <v>113.44</v>
          </cell>
        </row>
        <row r="1063">
          <cell r="A1063">
            <v>72368</v>
          </cell>
          <cell r="B1063" t="str">
            <v>SUPORTE S3 (3 PETALAS) P/LUMINARIA PADRAO A</v>
          </cell>
          <cell r="C1063" t="str">
            <v>UN</v>
          </cell>
          <cell r="D1063">
            <v>112</v>
          </cell>
          <cell r="E1063">
            <v>3.44</v>
          </cell>
          <cell r="F1063">
            <v>115.44</v>
          </cell>
        </row>
        <row r="1064">
          <cell r="A1064">
            <v>72369</v>
          </cell>
          <cell r="B1064" t="str">
            <v>SUPORTE S4 (4 PETALAS) P/LUMINARIA PADRAO A</v>
          </cell>
          <cell r="C1064" t="str">
            <v>UN</v>
          </cell>
          <cell r="D1064">
            <v>118</v>
          </cell>
          <cell r="E1064">
            <v>3.44</v>
          </cell>
          <cell r="F1064">
            <v>121.44</v>
          </cell>
        </row>
        <row r="1065">
          <cell r="A1065">
            <v>72370</v>
          </cell>
          <cell r="B1065" t="str">
            <v>SUPORTE P/TRANSFORM.EM POSTE CONCR.CIRCULAR</v>
          </cell>
          <cell r="C1065" t="str">
            <v>UN</v>
          </cell>
          <cell r="D1065">
            <v>75</v>
          </cell>
          <cell r="E1065">
            <v>17.18</v>
          </cell>
          <cell r="F1065">
            <v>92.18</v>
          </cell>
        </row>
        <row r="1066">
          <cell r="A1066">
            <v>72371</v>
          </cell>
          <cell r="B1066" t="str">
            <v>SUP0RTE VERTICAL P/CANTONEIRA 50 X 50 MM</v>
          </cell>
          <cell r="C1066" t="str">
            <v>UN</v>
          </cell>
          <cell r="D1066">
            <v>1.74</v>
          </cell>
          <cell r="E1066">
            <v>1.37</v>
          </cell>
          <cell r="F1066">
            <v>3.11</v>
          </cell>
        </row>
        <row r="1067">
          <cell r="A1067">
            <v>72374</v>
          </cell>
          <cell r="B1067" t="str">
            <v>T HORIZONTAL PARA ELETROCALHA 50 X 50 MM</v>
          </cell>
          <cell r="C1067" t="str">
            <v>UN</v>
          </cell>
          <cell r="D1067">
            <v>11.12</v>
          </cell>
          <cell r="E1067">
            <v>1.83</v>
          </cell>
          <cell r="F1067">
            <v>12.95</v>
          </cell>
        </row>
        <row r="1068">
          <cell r="A1068">
            <v>72375</v>
          </cell>
          <cell r="B1068" t="str">
            <v>T VERTICAL DE DESCIDA PARA ELETROCALHA 50 X 50 MM</v>
          </cell>
          <cell r="C1068" t="str">
            <v>UN</v>
          </cell>
          <cell r="D1068">
            <v>14.26</v>
          </cell>
          <cell r="E1068">
            <v>1.83</v>
          </cell>
          <cell r="F1068">
            <v>16.09</v>
          </cell>
        </row>
        <row r="1069">
          <cell r="A1069">
            <v>72376</v>
          </cell>
          <cell r="B1069" t="str">
            <v>TAMPA DE ENCAIXE PARA ELETROCALHA DE 50 X 50 MM</v>
          </cell>
          <cell r="C1069" t="str">
            <v>M</v>
          </cell>
          <cell r="D1069">
            <v>3.92</v>
          </cell>
          <cell r="E1069">
            <v>2.29</v>
          </cell>
          <cell r="F1069">
            <v>6.21</v>
          </cell>
        </row>
        <row r="1070">
          <cell r="A1070">
            <v>72380</v>
          </cell>
          <cell r="B1070" t="str">
            <v>TAMPA CEGA CONDULET PVC 1/2" OU 3/4"</v>
          </cell>
          <cell r="C1070" t="str">
            <v>UN</v>
          </cell>
          <cell r="D1070">
            <v>1.35</v>
          </cell>
          <cell r="E1070">
            <v>0.34</v>
          </cell>
          <cell r="F1070">
            <v>1.69</v>
          </cell>
        </row>
        <row r="1071">
          <cell r="A1071">
            <v>72385</v>
          </cell>
          <cell r="B1071" t="str">
            <v>TAMPA CEGA CONDULET PVC 1"</v>
          </cell>
          <cell r="C1071" t="str">
            <v>UN</v>
          </cell>
          <cell r="D1071">
            <v>2.11</v>
          </cell>
          <cell r="E1071">
            <v>0.34</v>
          </cell>
          <cell r="F1071">
            <v>2.45</v>
          </cell>
        </row>
        <row r="1072">
          <cell r="A1072">
            <v>72390</v>
          </cell>
          <cell r="B1072" t="str">
            <v>TAMPA CEGA PETROLET 1/2" OU 3/4" C/TAMPA</v>
          </cell>
          <cell r="C1072" t="str">
            <v>UN</v>
          </cell>
          <cell r="D1072">
            <v>1.58</v>
          </cell>
          <cell r="E1072">
            <v>0.92</v>
          </cell>
          <cell r="F1072">
            <v>2.5</v>
          </cell>
        </row>
        <row r="1073">
          <cell r="A1073">
            <v>72395</v>
          </cell>
          <cell r="B1073" t="str">
            <v>TAMPA CEGA PETROLET 1"</v>
          </cell>
          <cell r="C1073" t="str">
            <v>UN</v>
          </cell>
          <cell r="D1073">
            <v>1.66</v>
          </cell>
          <cell r="E1073">
            <v>0.92</v>
          </cell>
          <cell r="F1073">
            <v>2.58</v>
          </cell>
        </row>
        <row r="1074">
          <cell r="A1074">
            <v>72400</v>
          </cell>
          <cell r="B1074" t="str">
            <v>TAMPA CEGA PLASTICA QUADRADA 4"X4"</v>
          </cell>
          <cell r="C1074" t="str">
            <v>UN</v>
          </cell>
          <cell r="D1074">
            <v>2.02</v>
          </cell>
          <cell r="E1074">
            <v>0.34</v>
          </cell>
          <cell r="F1074">
            <v>2.36</v>
          </cell>
        </row>
        <row r="1075">
          <cell r="A1075">
            <v>72420</v>
          </cell>
          <cell r="B1075" t="str">
            <v>TAMPA CEGA PLASTICA REDONDA 4"X4"</v>
          </cell>
          <cell r="C1075" t="str">
            <v>UN</v>
          </cell>
          <cell r="D1075">
            <v>2.02</v>
          </cell>
          <cell r="E1075">
            <v>0.34</v>
          </cell>
          <cell r="F1075">
            <v>2.36</v>
          </cell>
        </row>
        <row r="1076">
          <cell r="A1076">
            <v>72425</v>
          </cell>
          <cell r="B1076" t="str">
            <v>TAMPA CEGA PLASTICA RETANGULAR 4"X2"</v>
          </cell>
          <cell r="C1076" t="str">
            <v>UN</v>
          </cell>
          <cell r="D1076">
            <v>1.44</v>
          </cell>
          <cell r="E1076">
            <v>0.34</v>
          </cell>
          <cell r="F1076">
            <v>1.78</v>
          </cell>
        </row>
        <row r="1077">
          <cell r="A1077">
            <v>72430</v>
          </cell>
          <cell r="B1077" t="str">
            <v>TAMPA CONDULET PVC P/1 INTERRUPTOR DE 1 SECAO</v>
          </cell>
          <cell r="C1077" t="str">
            <v>UN</v>
          </cell>
          <cell r="D1077">
            <v>2.02</v>
          </cell>
          <cell r="E1077">
            <v>0.34</v>
          </cell>
          <cell r="F1077">
            <v>2.36</v>
          </cell>
        </row>
        <row r="1078">
          <cell r="A1078">
            <v>72435</v>
          </cell>
          <cell r="B1078" t="str">
            <v>TAMPA CONDULET PVC P/2 INTERRUP.1 SECAO JUNTOS</v>
          </cell>
          <cell r="C1078" t="str">
            <v>UN</v>
          </cell>
          <cell r="D1078">
            <v>2.02</v>
          </cell>
          <cell r="E1078">
            <v>0.34</v>
          </cell>
          <cell r="F1078">
            <v>2.36</v>
          </cell>
        </row>
        <row r="1079">
          <cell r="A1079">
            <v>72440</v>
          </cell>
          <cell r="B1079" t="str">
            <v>TAMPA CONDULET PVC P/2 INTER.1 SECAO SEPARADOS</v>
          </cell>
          <cell r="C1079" t="str">
            <v>UN</v>
          </cell>
          <cell r="D1079">
            <v>2.02</v>
          </cell>
          <cell r="E1079">
            <v>0.34</v>
          </cell>
          <cell r="F1079">
            <v>2.36</v>
          </cell>
        </row>
        <row r="1080">
          <cell r="A1080">
            <v>72450</v>
          </cell>
          <cell r="B1080" t="str">
            <v>TAMPA DE Fo.Fo. R1 C/BASE - PADRAO TELEGOIAS</v>
          </cell>
          <cell r="C1080" t="str">
            <v>UN</v>
          </cell>
          <cell r="D1080">
            <v>131.2</v>
          </cell>
          <cell r="E1080">
            <v>1.15</v>
          </cell>
          <cell r="F1080">
            <v>132.35</v>
          </cell>
        </row>
        <row r="1081">
          <cell r="A1081">
            <v>72455</v>
          </cell>
          <cell r="B1081" t="str">
            <v>TAMPA Fo.Fo. R2 C/BASE - PADRAO TELEGOIAS</v>
          </cell>
          <cell r="C1081" t="str">
            <v>UN</v>
          </cell>
          <cell r="D1081">
            <v>455.15</v>
          </cell>
          <cell r="E1081">
            <v>2.86</v>
          </cell>
          <cell r="F1081">
            <v>458.01</v>
          </cell>
        </row>
        <row r="1082">
          <cell r="A1082">
            <v>72460</v>
          </cell>
          <cell r="B1082" t="str">
            <v>TAMPA PETROLET P/INTERR.2 SEC.JUNTOS OU TOMADA</v>
          </cell>
          <cell r="C1082" t="str">
            <v>UN</v>
          </cell>
          <cell r="D1082">
            <v>1.69</v>
          </cell>
          <cell r="E1082">
            <v>0.92</v>
          </cell>
          <cell r="F1082">
            <v>2.61</v>
          </cell>
        </row>
        <row r="1083">
          <cell r="A1083">
            <v>72465</v>
          </cell>
          <cell r="B1083" t="str">
            <v>TAMPA PETROLET P/INTERRUPTOR 2 SECOES SEPARADAS</v>
          </cell>
          <cell r="C1083" t="str">
            <v>UN</v>
          </cell>
          <cell r="D1083">
            <v>1.69</v>
          </cell>
          <cell r="E1083">
            <v>0.92</v>
          </cell>
          <cell r="F1083">
            <v>2.61</v>
          </cell>
        </row>
        <row r="1084">
          <cell r="A1084">
            <v>72470</v>
          </cell>
          <cell r="B1084" t="str">
            <v>TAMPA PETROLET P/INTERRUPTOR 3 SECOES</v>
          </cell>
          <cell r="C1084" t="str">
            <v>UN</v>
          </cell>
          <cell r="D1084">
            <v>1.69</v>
          </cell>
          <cell r="E1084">
            <v>0.92</v>
          </cell>
          <cell r="F1084">
            <v>2.61</v>
          </cell>
        </row>
        <row r="1085">
          <cell r="A1085">
            <v>72475</v>
          </cell>
          <cell r="B1085" t="str">
            <v>TAMPA PETROLET P/INTERRUPTOR DE 1 SECAO</v>
          </cell>
          <cell r="C1085" t="str">
            <v>UN</v>
          </cell>
          <cell r="D1085">
            <v>1.75</v>
          </cell>
          <cell r="E1085">
            <v>0.92</v>
          </cell>
          <cell r="F1085">
            <v>2.67</v>
          </cell>
        </row>
        <row r="1086">
          <cell r="A1086">
            <v>72480</v>
          </cell>
          <cell r="B1086" t="str">
            <v>TAMPA TIPO DZ ATE 25A</v>
          </cell>
          <cell r="C1086" t="str">
            <v>UN</v>
          </cell>
          <cell r="D1086">
            <v>4.73</v>
          </cell>
          <cell r="E1086">
            <v>0.57</v>
          </cell>
          <cell r="F1086">
            <v>5.3</v>
          </cell>
        </row>
        <row r="1087">
          <cell r="A1087">
            <v>72485</v>
          </cell>
          <cell r="B1087" t="str">
            <v>TAMPA TIPO DZ ATE 63A</v>
          </cell>
          <cell r="C1087" t="str">
            <v>UN</v>
          </cell>
          <cell r="D1087">
            <v>6.24</v>
          </cell>
          <cell r="E1087">
            <v>0.57</v>
          </cell>
          <cell r="F1087">
            <v>6.81</v>
          </cell>
        </row>
        <row r="1088">
          <cell r="A1088">
            <v>72500</v>
          </cell>
          <cell r="B1088" t="str">
            <v>TERMINAL DE PRESSAO 1,5 MM2</v>
          </cell>
          <cell r="C1088" t="str">
            <v>UN</v>
          </cell>
          <cell r="D1088">
            <v>0.12</v>
          </cell>
          <cell r="E1088">
            <v>3.44</v>
          </cell>
          <cell r="F1088">
            <v>3.56</v>
          </cell>
        </row>
        <row r="1089">
          <cell r="A1089">
            <v>72501</v>
          </cell>
          <cell r="B1089" t="str">
            <v>TERMINAL DE PRESSAO 2,5 MM2</v>
          </cell>
          <cell r="C1089" t="str">
            <v>UN</v>
          </cell>
          <cell r="D1089">
            <v>0.15</v>
          </cell>
          <cell r="E1089">
            <v>3.44</v>
          </cell>
          <cell r="F1089">
            <v>3.59</v>
          </cell>
        </row>
        <row r="1090">
          <cell r="A1090">
            <v>72510</v>
          </cell>
          <cell r="B1090" t="str">
            <v>TERMINAL DE PRESSAO 4 MM2</v>
          </cell>
          <cell r="C1090" t="str">
            <v>UN</v>
          </cell>
          <cell r="D1090">
            <v>0.22</v>
          </cell>
          <cell r="E1090">
            <v>3.44</v>
          </cell>
          <cell r="F1090">
            <v>3.66</v>
          </cell>
        </row>
        <row r="1091">
          <cell r="A1091">
            <v>72515</v>
          </cell>
          <cell r="B1091" t="str">
            <v>TERMINAL DE PRESSAO 6 MM2</v>
          </cell>
          <cell r="C1091" t="str">
            <v>UN</v>
          </cell>
          <cell r="D1091">
            <v>1.33</v>
          </cell>
          <cell r="E1091">
            <v>4.01</v>
          </cell>
          <cell r="F1091">
            <v>5.34</v>
          </cell>
        </row>
        <row r="1092">
          <cell r="A1092">
            <v>72518</v>
          </cell>
          <cell r="B1092" t="str">
            <v>TERMINAL DE PRESSAO 10 MM2</v>
          </cell>
          <cell r="C1092" t="str">
            <v>UN</v>
          </cell>
          <cell r="D1092">
            <v>1.04</v>
          </cell>
          <cell r="E1092">
            <v>4.01</v>
          </cell>
          <cell r="F1092">
            <v>5.05</v>
          </cell>
        </row>
        <row r="1093">
          <cell r="A1093">
            <v>72520</v>
          </cell>
          <cell r="B1093" t="str">
            <v>TERMINAL DE PRESSAO 16 MM2</v>
          </cell>
          <cell r="C1093" t="str">
            <v>UN</v>
          </cell>
          <cell r="D1093">
            <v>1.74</v>
          </cell>
          <cell r="E1093">
            <v>4.01</v>
          </cell>
          <cell r="F1093">
            <v>5.75</v>
          </cell>
        </row>
        <row r="1094">
          <cell r="A1094">
            <v>72523</v>
          </cell>
          <cell r="B1094" t="str">
            <v>TERMINAL DE PRESSAO 25 MM2</v>
          </cell>
          <cell r="C1094" t="str">
            <v>UN</v>
          </cell>
          <cell r="D1094">
            <v>1.76</v>
          </cell>
          <cell r="E1094">
            <v>4.58</v>
          </cell>
          <cell r="F1094">
            <v>6.34</v>
          </cell>
        </row>
        <row r="1095">
          <cell r="A1095">
            <v>72528</v>
          </cell>
          <cell r="B1095" t="str">
            <v>TERMINAL DE PRESSAO 35 MM2</v>
          </cell>
          <cell r="C1095" t="str">
            <v>UN</v>
          </cell>
          <cell r="D1095">
            <v>2.29</v>
          </cell>
          <cell r="E1095">
            <v>4.58</v>
          </cell>
          <cell r="F1095">
            <v>6.87</v>
          </cell>
        </row>
        <row r="1096">
          <cell r="A1096">
            <v>72532</v>
          </cell>
          <cell r="B1096" t="str">
            <v>TERMINAL DE PRESSAO 50 MM2</v>
          </cell>
          <cell r="C1096" t="str">
            <v>UN</v>
          </cell>
          <cell r="D1096">
            <v>2.08</v>
          </cell>
          <cell r="E1096">
            <v>4.58</v>
          </cell>
          <cell r="F1096">
            <v>6.66</v>
          </cell>
        </row>
        <row r="1097">
          <cell r="A1097">
            <v>72535</v>
          </cell>
          <cell r="B1097" t="str">
            <v>TERMINAL DE PRESSAO 70 MMM2</v>
          </cell>
          <cell r="C1097" t="str">
            <v>UN</v>
          </cell>
          <cell r="D1097">
            <v>2.39</v>
          </cell>
          <cell r="E1097">
            <v>5.15</v>
          </cell>
          <cell r="F1097">
            <v>7.54</v>
          </cell>
        </row>
        <row r="1098">
          <cell r="A1098">
            <v>72538</v>
          </cell>
          <cell r="B1098" t="str">
            <v>TERMINAL DE PRESSAO 95 MM2</v>
          </cell>
          <cell r="C1098" t="str">
            <v>UN</v>
          </cell>
          <cell r="D1098">
            <v>1.75</v>
          </cell>
          <cell r="E1098">
            <v>5.15</v>
          </cell>
          <cell r="F1098">
            <v>6.9</v>
          </cell>
        </row>
        <row r="1099">
          <cell r="A1099">
            <v>72545</v>
          </cell>
          <cell r="B1099" t="str">
            <v>TERMINAL DE PRESSAO 120 MM2</v>
          </cell>
          <cell r="C1099" t="str">
            <v>UN</v>
          </cell>
          <cell r="D1099">
            <v>6.07</v>
          </cell>
          <cell r="E1099">
            <v>5.15</v>
          </cell>
          <cell r="F1099">
            <v>11.22</v>
          </cell>
        </row>
        <row r="1100">
          <cell r="A1100">
            <v>72550</v>
          </cell>
          <cell r="B1100" t="str">
            <v>TERMINAL DE PRESSAO 150 MM2</v>
          </cell>
          <cell r="C1100" t="str">
            <v>UN</v>
          </cell>
          <cell r="D1100">
            <v>7.44</v>
          </cell>
          <cell r="E1100">
            <v>5.73</v>
          </cell>
          <cell r="F1100">
            <v>13.17</v>
          </cell>
        </row>
        <row r="1101">
          <cell r="A1101">
            <v>72556</v>
          </cell>
          <cell r="B1101" t="str">
            <v>TOMADA LOGICA RJ-45 TIPO KEYSTONE JACK, CAT. 5E</v>
          </cell>
          <cell r="C1101" t="str">
            <v>UN</v>
          </cell>
          <cell r="D1101">
            <v>11.4</v>
          </cell>
          <cell r="E1101">
            <v>4.24</v>
          </cell>
          <cell r="F1101">
            <v>15.64</v>
          </cell>
        </row>
        <row r="1102">
          <cell r="A1102">
            <v>72560</v>
          </cell>
          <cell r="B1102" t="str">
            <v>TERMINAL PARA ELETROCALHA 50 X 50 MM</v>
          </cell>
          <cell r="C1102" t="str">
            <v>UN</v>
          </cell>
          <cell r="D1102">
            <v>1.54</v>
          </cell>
          <cell r="E1102">
            <v>1.83</v>
          </cell>
          <cell r="F1102">
            <v>3.37</v>
          </cell>
        </row>
        <row r="1103">
          <cell r="A1103">
            <v>72570</v>
          </cell>
          <cell r="B1103" t="str">
            <v>TOMADA 2 POLOS UNIVERSAL LINHA X</v>
          </cell>
          <cell r="C1103" t="str">
            <v>UN</v>
          </cell>
          <cell r="D1103">
            <v>8.17</v>
          </cell>
          <cell r="E1103">
            <v>2.4</v>
          </cell>
          <cell r="F1103">
            <v>10.57</v>
          </cell>
        </row>
        <row r="1104">
          <cell r="A1104">
            <v>72575</v>
          </cell>
          <cell r="B1104" t="str">
            <v>TOMADA 2 POLOS+TERRA LINHA X</v>
          </cell>
          <cell r="C1104" t="str">
            <v>UN</v>
          </cell>
          <cell r="D1104">
            <v>10.5</v>
          </cell>
          <cell r="E1104">
            <v>3.32</v>
          </cell>
          <cell r="F1104">
            <v>13.82</v>
          </cell>
        </row>
        <row r="1105">
          <cell r="A1105">
            <v>72578</v>
          </cell>
          <cell r="B1105" t="str">
            <v>TOMADA DE 2 POLOS MAIS TERRA</v>
          </cell>
          <cell r="C1105" t="str">
            <v>UN</v>
          </cell>
          <cell r="D1105">
            <v>4</v>
          </cell>
          <cell r="E1105">
            <v>3.32</v>
          </cell>
          <cell r="F1105">
            <v>7.32</v>
          </cell>
        </row>
        <row r="1106">
          <cell r="A1106">
            <v>72580</v>
          </cell>
          <cell r="B1106" t="str">
            <v>TOMADA DE 3 POLOS MAIS TERRA</v>
          </cell>
          <cell r="C1106" t="str">
            <v>UN</v>
          </cell>
          <cell r="D1106">
            <v>4.16</v>
          </cell>
          <cell r="E1106">
            <v>3.66</v>
          </cell>
          <cell r="F1106">
            <v>7.82</v>
          </cell>
        </row>
        <row r="1107">
          <cell r="A1107">
            <v>72585</v>
          </cell>
          <cell r="B1107" t="str">
            <v>TOMADA P/TERMINAL DE COMPUTADOR (REF.54324)</v>
          </cell>
          <cell r="C1107" t="str">
            <v>UN</v>
          </cell>
          <cell r="D1107">
            <v>7.26</v>
          </cell>
          <cell r="E1107">
            <v>3.66</v>
          </cell>
          <cell r="F1107">
            <v>10.92</v>
          </cell>
        </row>
        <row r="1108">
          <cell r="A1108">
            <v>72590</v>
          </cell>
          <cell r="B1108" t="str">
            <v>TOMADA TELEFONICA</v>
          </cell>
          <cell r="C1108" t="str">
            <v>UN</v>
          </cell>
          <cell r="D1108">
            <v>2.85</v>
          </cell>
          <cell r="E1108">
            <v>4.24</v>
          </cell>
          <cell r="F1108">
            <v>7.09</v>
          </cell>
        </row>
        <row r="1109">
          <cell r="A1109">
            <v>72591</v>
          </cell>
          <cell r="B1109" t="str">
            <v>TOMADA TELEFONICA (4 PINOS)</v>
          </cell>
          <cell r="C1109" t="str">
            <v>UN</v>
          </cell>
          <cell r="D1109">
            <v>6.26</v>
          </cell>
          <cell r="E1109">
            <v>4.24</v>
          </cell>
          <cell r="F1109">
            <v>10.5</v>
          </cell>
        </row>
        <row r="1110">
          <cell r="A1110">
            <v>72592</v>
          </cell>
          <cell r="B1110" t="str">
            <v>TOMADA TELEFONICA 4 PINOS 4"X2" TAMPA UNHO (PISO)</v>
          </cell>
          <cell r="C1110" t="str">
            <v>UN</v>
          </cell>
          <cell r="D1110">
            <v>13.52</v>
          </cell>
          <cell r="E1110">
            <v>11.45</v>
          </cell>
          <cell r="F1110">
            <v>24.97</v>
          </cell>
        </row>
        <row r="1111">
          <cell r="A1111">
            <v>72595</v>
          </cell>
          <cell r="B1111" t="str">
            <v>TOMADA TELEFONICA DE 4 PINOS 4"X2" ROSQ.(PISO)</v>
          </cell>
          <cell r="C1111" t="str">
            <v>UN</v>
          </cell>
          <cell r="D1111">
            <v>23.65</v>
          </cell>
          <cell r="E1111">
            <v>11.45</v>
          </cell>
          <cell r="F1111">
            <v>35.1</v>
          </cell>
        </row>
        <row r="1112">
          <cell r="A1112">
            <v>72596</v>
          </cell>
          <cell r="B1112" t="str">
            <v>TOMADA TELEFONICA LINHA X</v>
          </cell>
          <cell r="C1112" t="str">
            <v>UN</v>
          </cell>
          <cell r="D1112">
            <v>6.96</v>
          </cell>
          <cell r="E1112">
            <v>4.24</v>
          </cell>
          <cell r="F1112">
            <v>11.2</v>
          </cell>
        </row>
        <row r="1113">
          <cell r="A1113">
            <v>72597</v>
          </cell>
          <cell r="B1113" t="str">
            <v>TOMADA UNIVERSAL REDONDA</v>
          </cell>
          <cell r="C1113" t="str">
            <v>UN</v>
          </cell>
          <cell r="D1113">
            <v>3.11</v>
          </cell>
          <cell r="E1113">
            <v>2.4</v>
          </cell>
          <cell r="F1113">
            <v>5.51</v>
          </cell>
        </row>
        <row r="1114">
          <cell r="A1114">
            <v>72600</v>
          </cell>
          <cell r="B1114" t="str">
            <v>TRANSFORMADOR TRIFASICO 75 KVA</v>
          </cell>
          <cell r="C1114" t="str">
            <v>UN</v>
          </cell>
          <cell r="D1114">
            <v>6358.33</v>
          </cell>
          <cell r="E1114">
            <v>320.6</v>
          </cell>
          <cell r="F1114">
            <v>6678.93</v>
          </cell>
        </row>
        <row r="1115">
          <cell r="A1115">
            <v>72601</v>
          </cell>
          <cell r="B1115" t="str">
            <v>TRANSFORMADOR TRIFASICO, 150 KVA</v>
          </cell>
          <cell r="C1115" t="str">
            <v>UN</v>
          </cell>
          <cell r="D1115">
            <v>10350</v>
          </cell>
          <cell r="E1115">
            <v>400.75</v>
          </cell>
          <cell r="F1115">
            <v>10750.75</v>
          </cell>
        </row>
        <row r="1116">
          <cell r="A1116">
            <v>72611</v>
          </cell>
          <cell r="B1116" t="str">
            <v>TRANSFORMADOR TRIFASICO,112,5 KVA</v>
          </cell>
          <cell r="C1116" t="str">
            <v>UN</v>
          </cell>
          <cell r="D1116">
            <v>8325</v>
          </cell>
          <cell r="E1116">
            <v>343.5</v>
          </cell>
          <cell r="F1116">
            <v>8668.5</v>
          </cell>
        </row>
        <row r="1117">
          <cell r="A1117">
            <v>72612</v>
          </cell>
          <cell r="B1117" t="str">
            <v>TRANSFORMADOR TRIFASICO, 225 KVA, 13,8 KV</v>
          </cell>
          <cell r="C1117" t="str">
            <v>UN</v>
          </cell>
          <cell r="D1117">
            <v>15266.67</v>
          </cell>
          <cell r="E1117">
            <v>572.5</v>
          </cell>
          <cell r="F1117">
            <v>15839.17</v>
          </cell>
        </row>
        <row r="1118">
          <cell r="A1118">
            <v>72613</v>
          </cell>
          <cell r="B1118" t="str">
            <v>TRANSFORMADOR TRIFASICO 300 KVA,13,8 KV</v>
          </cell>
          <cell r="C1118" t="str">
            <v>UN</v>
          </cell>
          <cell r="D1118">
            <v>17226</v>
          </cell>
          <cell r="E1118">
            <v>687</v>
          </cell>
          <cell r="F1118">
            <v>17913</v>
          </cell>
        </row>
        <row r="1119">
          <cell r="A1119">
            <v>72614</v>
          </cell>
          <cell r="B1119" t="str">
            <v>TRANSFORMADOR TRIFASICO 500 KVA, 13,8 KV</v>
          </cell>
          <cell r="C1119" t="str">
            <v>UN</v>
          </cell>
          <cell r="D1119">
            <v>27177</v>
          </cell>
          <cell r="E1119">
            <v>1259.5</v>
          </cell>
          <cell r="F1119">
            <v>28436.5</v>
          </cell>
        </row>
        <row r="1120">
          <cell r="A1120">
            <v>72620</v>
          </cell>
          <cell r="B1120" t="str">
            <v>TRANSFORMADOR DE CORRENTE RELAÇÃO 250:5</v>
          </cell>
          <cell r="C1120" t="str">
            <v>UN</v>
          </cell>
          <cell r="D1120">
            <v>37.13</v>
          </cell>
          <cell r="E1120">
            <v>3.82</v>
          </cell>
          <cell r="F1120">
            <v>40.95</v>
          </cell>
        </row>
        <row r="1121">
          <cell r="A1121">
            <v>72620</v>
          </cell>
          <cell r="B1121" t="str">
            <v>TRANSFORMADOR DE CORRENTE RELAÇÃO 350:5</v>
          </cell>
          <cell r="C1121" t="str">
            <v>UN</v>
          </cell>
          <cell r="D1121">
            <v>49.58</v>
          </cell>
          <cell r="E1121">
            <v>3.82</v>
          </cell>
          <cell r="F1121">
            <v>53.4</v>
          </cell>
        </row>
        <row r="1122">
          <cell r="A1122">
            <v>72630</v>
          </cell>
          <cell r="B1122" t="str">
            <v>TRILHO OU SUPORTE P/BORNE TERMINAL</v>
          </cell>
          <cell r="C1122" t="str">
            <v>M</v>
          </cell>
          <cell r="D1122">
            <v>12.8</v>
          </cell>
          <cell r="E1122">
            <v>3.44</v>
          </cell>
          <cell r="F1122">
            <v>16.24</v>
          </cell>
        </row>
        <row r="1123">
          <cell r="A1123">
            <v>72637</v>
          </cell>
          <cell r="B1123" t="str">
            <v>TUBO FERRO GALVANIZADO DIAM. 1.1/2"</v>
          </cell>
          <cell r="C1123" t="str">
            <v>M</v>
          </cell>
          <cell r="D1123">
            <v>35.35</v>
          </cell>
          <cell r="E1123">
            <v>7.1</v>
          </cell>
          <cell r="F1123">
            <v>42.45</v>
          </cell>
        </row>
        <row r="1124">
          <cell r="A1124">
            <v>72638</v>
          </cell>
          <cell r="B1124" t="str">
            <v>TUBO (CARTUCHO) DE FENOLITE</v>
          </cell>
          <cell r="C1124" t="str">
            <v>UN</v>
          </cell>
          <cell r="D1124">
            <v>6.25</v>
          </cell>
          <cell r="E1124">
            <v>1.83</v>
          </cell>
          <cell r="F1124">
            <v>8.08</v>
          </cell>
        </row>
        <row r="1125">
          <cell r="A1125">
            <v>72640</v>
          </cell>
          <cell r="B1125" t="str">
            <v>VIDRO DROPS TAMANHO MEDIO</v>
          </cell>
          <cell r="C1125" t="str">
            <v>UN</v>
          </cell>
          <cell r="D1125">
            <v>12.42</v>
          </cell>
          <cell r="E1125">
            <v>0.92</v>
          </cell>
          <cell r="F1125">
            <v>13.34</v>
          </cell>
        </row>
        <row r="1126">
          <cell r="A1126">
            <v>72641</v>
          </cell>
          <cell r="B1126" t="str">
            <v>VIDRO DROPS TAMANHO GRANDE</v>
          </cell>
          <cell r="C1126" t="str">
            <v>UN</v>
          </cell>
          <cell r="D1126">
            <v>16.08</v>
          </cell>
          <cell r="E1126">
            <v>1.15</v>
          </cell>
          <cell r="F1126">
            <v>17.23</v>
          </cell>
        </row>
        <row r="1127">
          <cell r="A1127">
            <v>72650</v>
          </cell>
          <cell r="B1127" t="str">
            <v>VIDRO TIPO GLOBO</v>
          </cell>
          <cell r="C1127" t="str">
            <v>UN</v>
          </cell>
          <cell r="D1127">
            <v>22.07</v>
          </cell>
          <cell r="E1127">
            <v>0.92</v>
          </cell>
          <cell r="F1127">
            <v>22.99</v>
          </cell>
        </row>
        <row r="1128">
          <cell r="A1128">
            <v>72660</v>
          </cell>
          <cell r="B1128" t="str">
            <v>VERGALHAO ROSCA TOTAL D=1/4"</v>
          </cell>
          <cell r="C1128" t="str">
            <v>M</v>
          </cell>
          <cell r="D1128">
            <v>1.46</v>
          </cell>
          <cell r="E1128">
            <v>2.75</v>
          </cell>
          <cell r="F1128">
            <v>4.21</v>
          </cell>
        </row>
        <row r="1129">
          <cell r="A1129">
            <v>72661</v>
          </cell>
          <cell r="B1129" t="str">
            <v>VERGALHAO ROSCA TOTAL D=5/16"</v>
          </cell>
          <cell r="C1129" t="str">
            <v>M</v>
          </cell>
          <cell r="D1129">
            <v>2.53</v>
          </cell>
          <cell r="E1129">
            <v>2.75</v>
          </cell>
          <cell r="F1129">
            <v>5.28</v>
          </cell>
        </row>
        <row r="1130">
          <cell r="A1130">
            <v>80000</v>
          </cell>
          <cell r="B1130" t="str">
            <v>INSTALACOES HIDRO-SANITARIAS</v>
          </cell>
          <cell r="C1130" t="str">
            <v> </v>
          </cell>
          <cell r="D1130">
            <v>0</v>
          </cell>
          <cell r="E1130">
            <v>0</v>
          </cell>
          <cell r="F1130">
            <v>0</v>
          </cell>
        </row>
        <row r="1131">
          <cell r="A1131">
            <v>80101</v>
          </cell>
          <cell r="B1131" t="str">
            <v>INSTALACOES HIDRO-SANITARIAS</v>
          </cell>
          <cell r="C1131" t="str">
            <v>UD</v>
          </cell>
          <cell r="D1131">
            <v>17.65</v>
          </cell>
          <cell r="E1131">
            <v>0</v>
          </cell>
          <cell r="F1131">
            <v>17.65</v>
          </cell>
        </row>
        <row r="1132">
          <cell r="A1132">
            <v>80103</v>
          </cell>
          <cell r="B1132" t="str">
            <v>METAIS/ESG.(SIFAO)</v>
          </cell>
          <cell r="C1132" t="str">
            <v>UD</v>
          </cell>
          <cell r="D1132">
            <v>17.65</v>
          </cell>
          <cell r="E1132">
            <v>0</v>
          </cell>
          <cell r="F1132">
            <v>17.65</v>
          </cell>
        </row>
        <row r="1133">
          <cell r="A1133">
            <v>80108</v>
          </cell>
          <cell r="B1133" t="str">
            <v>&gt;</v>
          </cell>
          <cell r="C1133" t="str">
            <v>UD</v>
          </cell>
          <cell r="D1133">
            <v>17.65</v>
          </cell>
          <cell r="E1133">
            <v>0</v>
          </cell>
          <cell r="F1133">
            <v>17.65</v>
          </cell>
        </row>
        <row r="1134">
          <cell r="A1134">
            <v>80109</v>
          </cell>
          <cell r="B1134" t="str">
            <v>&gt;</v>
          </cell>
          <cell r="C1134" t="str">
            <v>UD</v>
          </cell>
          <cell r="D1134">
            <v>0</v>
          </cell>
          <cell r="E1134">
            <v>39.64</v>
          </cell>
          <cell r="F1134">
            <v>39.64</v>
          </cell>
        </row>
        <row r="1135">
          <cell r="A1135">
            <v>80201</v>
          </cell>
          <cell r="B1135" t="str">
            <v>FOSSA SEPTICA-2500 L 2,95X1,35X1,40</v>
          </cell>
          <cell r="C1135" t="str">
            <v>UN</v>
          </cell>
          <cell r="D1135">
            <v>1072.2</v>
          </cell>
          <cell r="E1135">
            <v>1015.5</v>
          </cell>
          <cell r="F1135">
            <v>2087.7</v>
          </cell>
        </row>
        <row r="1136">
          <cell r="A1136">
            <v>80202</v>
          </cell>
          <cell r="B1136" t="str">
            <v>SUMIDOURO D:1,60 PROF.4,5 M</v>
          </cell>
          <cell r="C1136" t="str">
            <v>UN</v>
          </cell>
          <cell r="D1136">
            <v>266.87</v>
          </cell>
          <cell r="E1136">
            <v>676.18</v>
          </cell>
          <cell r="F1136">
            <v>943.05</v>
          </cell>
        </row>
        <row r="1137">
          <cell r="A1137">
            <v>80203</v>
          </cell>
          <cell r="B1137" t="str">
            <v>FOSSA SEPTICA 1500 L 2.45X1,60X1.40</v>
          </cell>
          <cell r="C1137" t="str">
            <v>UN</v>
          </cell>
          <cell r="D1137">
            <v>1011.99</v>
          </cell>
          <cell r="E1137">
            <v>878.36</v>
          </cell>
          <cell r="F1137">
            <v>1890.35</v>
          </cell>
        </row>
        <row r="1138">
          <cell r="A1138">
            <v>80204</v>
          </cell>
          <cell r="B1138" t="str">
            <v>FOSSA SEPTICA 3000 L 2,95X1,65X1,90</v>
          </cell>
          <cell r="C1138" t="str">
            <v>UN</v>
          </cell>
          <cell r="D1138">
            <v>1436.04</v>
          </cell>
          <cell r="E1138">
            <v>1258.27</v>
          </cell>
          <cell r="F1138">
            <v>2694.31</v>
          </cell>
        </row>
        <row r="1139">
          <cell r="A1139">
            <v>80205</v>
          </cell>
          <cell r="B1139" t="str">
            <v>FOSSA SEPTICA 4500 L 3,45 X 1,65 X 1,90</v>
          </cell>
          <cell r="C1139" t="str">
            <v>UN</v>
          </cell>
          <cell r="D1139">
            <v>1595.92</v>
          </cell>
          <cell r="E1139">
            <v>1753.64</v>
          </cell>
          <cell r="F1139">
            <v>3349.56</v>
          </cell>
        </row>
        <row r="1140">
          <cell r="A1140">
            <v>80206</v>
          </cell>
          <cell r="B1140" t="str">
            <v>FOSSA SEPTICA 8700 L 4,00 X 1,55 X 2,00</v>
          </cell>
          <cell r="C1140" t="str">
            <v>UN</v>
          </cell>
          <cell r="D1140">
            <v>1932.21</v>
          </cell>
          <cell r="E1140">
            <v>1859</v>
          </cell>
          <cell r="F1140">
            <v>3791.21</v>
          </cell>
        </row>
        <row r="1141">
          <cell r="A1141">
            <v>80301</v>
          </cell>
          <cell r="B1141" t="str">
            <v>CAIXA DE PASSAGEM 60X60 CM.</v>
          </cell>
          <cell r="C1141" t="str">
            <v>UN</v>
          </cell>
          <cell r="D1141">
            <v>40.84</v>
          </cell>
          <cell r="E1141">
            <v>75.43</v>
          </cell>
          <cell r="F1141">
            <v>116.27</v>
          </cell>
        </row>
        <row r="1142">
          <cell r="A1142">
            <v>80302</v>
          </cell>
          <cell r="B1142" t="str">
            <v>TAMPA DE CONCRETO P/CAIXA DE PASSAGEM</v>
          </cell>
          <cell r="C1142" t="str">
            <v>UN</v>
          </cell>
          <cell r="D1142">
            <v>27.93</v>
          </cell>
          <cell r="E1142">
            <v>7.45</v>
          </cell>
          <cell r="F1142">
            <v>35.38</v>
          </cell>
        </row>
        <row r="1143">
          <cell r="A1143">
            <v>80303</v>
          </cell>
          <cell r="B1143" t="str">
            <v>&gt;</v>
          </cell>
          <cell r="C1143" t="str">
            <v>UD</v>
          </cell>
          <cell r="D1143">
            <v>17.65</v>
          </cell>
          <cell r="E1143">
            <v>0</v>
          </cell>
          <cell r="F1143">
            <v>17.65</v>
          </cell>
        </row>
        <row r="1144">
          <cell r="A1144">
            <v>80304</v>
          </cell>
          <cell r="B1144" t="str">
            <v>CX.AREIA C/ GRELHA METALICA 60X60</v>
          </cell>
          <cell r="C1144" t="str">
            <v>UN</v>
          </cell>
          <cell r="D1144">
            <v>66.94</v>
          </cell>
          <cell r="E1144">
            <v>96.85</v>
          </cell>
          <cell r="F1144">
            <v>163.79</v>
          </cell>
        </row>
        <row r="1145">
          <cell r="A1145">
            <v>80305</v>
          </cell>
          <cell r="B1145" t="str">
            <v>CAIXA DE GORDURA 50 L. CONC.</v>
          </cell>
          <cell r="C1145" t="str">
            <v>UN</v>
          </cell>
          <cell r="D1145">
            <v>112.54</v>
          </cell>
          <cell r="E1145">
            <v>75.98</v>
          </cell>
          <cell r="F1145">
            <v>188.52</v>
          </cell>
        </row>
        <row r="1146">
          <cell r="A1146">
            <v>80306</v>
          </cell>
          <cell r="B1146" t="str">
            <v>CAIXA DE GORDURA 100 L. CONC.</v>
          </cell>
          <cell r="C1146" t="str">
            <v>UN</v>
          </cell>
          <cell r="D1146">
            <v>127.41</v>
          </cell>
          <cell r="E1146">
            <v>94.43</v>
          </cell>
          <cell r="F1146">
            <v>221.84</v>
          </cell>
        </row>
        <row r="1147">
          <cell r="A1147">
            <v>80308</v>
          </cell>
          <cell r="B1147" t="str">
            <v>RES.MET.TC-V=3 M3-COL.SEC.H=6M+FUND+LOGOTIPO</v>
          </cell>
          <cell r="C1147" t="str">
            <v>UN</v>
          </cell>
          <cell r="D1147">
            <v>5179.81</v>
          </cell>
          <cell r="E1147">
            <v>164.66</v>
          </cell>
          <cell r="F1147">
            <v>5344.47</v>
          </cell>
        </row>
        <row r="1148">
          <cell r="A1148">
            <v>80309</v>
          </cell>
          <cell r="B1148" t="str">
            <v>RES.MET.TC-V=5M3-COL.SEC.H=6M+FUND.+LOGOTIPO</v>
          </cell>
          <cell r="C1148" t="str">
            <v>UN</v>
          </cell>
          <cell r="D1148">
            <v>6315.38</v>
          </cell>
          <cell r="E1148">
            <v>375.09</v>
          </cell>
          <cell r="F1148">
            <v>6690.47</v>
          </cell>
        </row>
        <row r="1149">
          <cell r="A1149">
            <v>80310</v>
          </cell>
          <cell r="B1149" t="str">
            <v>RES.MET.TC-V=10M3-COL.SEC.H=6M+FUND. + LOGOTIPO</v>
          </cell>
          <cell r="C1149" t="str">
            <v>UN</v>
          </cell>
          <cell r="D1149">
            <v>10041.42</v>
          </cell>
          <cell r="E1149">
            <v>413.1</v>
          </cell>
          <cell r="F1149">
            <v>10454.52</v>
          </cell>
        </row>
        <row r="1150">
          <cell r="A1150">
            <v>80311</v>
          </cell>
          <cell r="B1150" t="str">
            <v>RES.MET.TC-V=15M3-COL.SEC.H=6M+FUND+LOGOTIPO</v>
          </cell>
          <cell r="C1150" t="str">
            <v>UN</v>
          </cell>
          <cell r="D1150">
            <v>15802.57</v>
          </cell>
          <cell r="E1150">
            <v>1261.3</v>
          </cell>
          <cell r="F1150">
            <v>17063.87</v>
          </cell>
        </row>
        <row r="1151">
          <cell r="A1151">
            <v>80401</v>
          </cell>
          <cell r="B1151" t="str">
            <v>PROJETO HIDRO - SANITARIO</v>
          </cell>
          <cell r="C1151" t="str">
            <v>UD</v>
          </cell>
          <cell r="D1151">
            <v>17.65</v>
          </cell>
          <cell r="E1151">
            <v>0</v>
          </cell>
          <cell r="F1151">
            <v>17.65</v>
          </cell>
        </row>
        <row r="1152">
          <cell r="A1152">
            <v>80402</v>
          </cell>
          <cell r="B1152" t="str">
            <v>VASO SANIT.COMPL.INCL.VALV.DESC.TAMPA,TUBULAÇÃO</v>
          </cell>
          <cell r="C1152" t="str">
            <v>UN</v>
          </cell>
          <cell r="D1152">
            <v>341.16</v>
          </cell>
          <cell r="E1152">
            <v>68.7</v>
          </cell>
          <cell r="F1152">
            <v>409.86</v>
          </cell>
        </row>
        <row r="1153">
          <cell r="A1153">
            <v>80403</v>
          </cell>
          <cell r="B1153" t="str">
            <v>LAVATORIO COMPLETO</v>
          </cell>
          <cell r="C1153" t="str">
            <v>UN</v>
          </cell>
          <cell r="D1153">
            <v>209.19</v>
          </cell>
          <cell r="E1153">
            <v>56.1</v>
          </cell>
          <cell r="F1153">
            <v>265.29</v>
          </cell>
        </row>
        <row r="1154">
          <cell r="A1154">
            <v>80500</v>
          </cell>
          <cell r="B1154" t="str">
            <v>L O U C A S  E  M E T A I S</v>
          </cell>
          <cell r="C1154" t="str">
            <v> </v>
          </cell>
          <cell r="D1154">
            <v>0</v>
          </cell>
          <cell r="E1154">
            <v>0</v>
          </cell>
          <cell r="F1154">
            <v>0</v>
          </cell>
        </row>
        <row r="1155">
          <cell r="A1155">
            <v>80501</v>
          </cell>
          <cell r="B1155" t="str">
            <v>V A S O  S A N I T A R I O / A C E S S O R I O S</v>
          </cell>
          <cell r="C1155" t="str">
            <v> </v>
          </cell>
          <cell r="D1155">
            <v>0</v>
          </cell>
          <cell r="E1155">
            <v>0</v>
          </cell>
          <cell r="F1155">
            <v>0</v>
          </cell>
        </row>
        <row r="1156">
          <cell r="A1156">
            <v>80502</v>
          </cell>
          <cell r="B1156" t="str">
            <v>VASO SANITARIO</v>
          </cell>
          <cell r="C1156" t="str">
            <v>UN</v>
          </cell>
          <cell r="D1156">
            <v>58.91</v>
          </cell>
          <cell r="E1156">
            <v>11.45</v>
          </cell>
          <cell r="F1156">
            <v>70.36</v>
          </cell>
        </row>
        <row r="1157">
          <cell r="A1157">
            <v>80503</v>
          </cell>
          <cell r="B1157" t="str">
            <v>VASO SANITARIO (2a. LINHA)</v>
          </cell>
          <cell r="C1157" t="str">
            <v>UN</v>
          </cell>
          <cell r="D1157">
            <v>55.91</v>
          </cell>
          <cell r="E1157">
            <v>11.45</v>
          </cell>
          <cell r="F1157">
            <v>67.36</v>
          </cell>
        </row>
        <row r="1158">
          <cell r="A1158">
            <v>80504</v>
          </cell>
          <cell r="B1158" t="str">
            <v>VASO SANITARIO C/CAIXA ACOPLADA COMPLETO</v>
          </cell>
          <cell r="C1158" t="str">
            <v>UN</v>
          </cell>
          <cell r="D1158">
            <v>167.06</v>
          </cell>
          <cell r="E1158">
            <v>13.74</v>
          </cell>
          <cell r="F1158">
            <v>180.8</v>
          </cell>
        </row>
        <row r="1159">
          <cell r="A1159">
            <v>80508</v>
          </cell>
          <cell r="B1159" t="str">
            <v>BACIA TURCA C/TUBO DE LIGACAO</v>
          </cell>
          <cell r="C1159" t="str">
            <v>UN</v>
          </cell>
          <cell r="D1159">
            <v>164.35</v>
          </cell>
          <cell r="E1159">
            <v>22.9</v>
          </cell>
          <cell r="F1159">
            <v>187.25</v>
          </cell>
        </row>
        <row r="1160">
          <cell r="A1160">
            <v>80510</v>
          </cell>
          <cell r="B1160" t="str">
            <v>LIGACAO P/SAIDA DE VASO (100 mm)</v>
          </cell>
          <cell r="C1160" t="str">
            <v>UN</v>
          </cell>
          <cell r="D1160">
            <v>3.5</v>
          </cell>
          <cell r="E1160">
            <v>1.71</v>
          </cell>
          <cell r="F1160">
            <v>5.21</v>
          </cell>
        </row>
        <row r="1161">
          <cell r="A1161">
            <v>80511</v>
          </cell>
          <cell r="B1161" t="str">
            <v>CAIXA DE DESCARGA EXTERNA</v>
          </cell>
          <cell r="C1161" t="str">
            <v>UN</v>
          </cell>
          <cell r="D1161">
            <v>20</v>
          </cell>
          <cell r="E1161">
            <v>11.45</v>
          </cell>
          <cell r="F1161">
            <v>31.45</v>
          </cell>
        </row>
        <row r="1162">
          <cell r="A1162">
            <v>80512</v>
          </cell>
          <cell r="B1162" t="str">
            <v>TUBO DE DESCARGA LONGO 1.1/2"</v>
          </cell>
          <cell r="C1162" t="str">
            <v>UN</v>
          </cell>
          <cell r="D1162">
            <v>7.34</v>
          </cell>
          <cell r="E1162">
            <v>3.66</v>
          </cell>
          <cell r="F1162">
            <v>11</v>
          </cell>
        </row>
        <row r="1163">
          <cell r="A1163">
            <v>80513</v>
          </cell>
          <cell r="B1163" t="str">
            <v>TUBO DESCARGA CURTO 1.1/2"</v>
          </cell>
          <cell r="C1163" t="str">
            <v>UN</v>
          </cell>
          <cell r="D1163">
            <v>5.26</v>
          </cell>
          <cell r="E1163">
            <v>3.66</v>
          </cell>
          <cell r="F1163">
            <v>8.92</v>
          </cell>
        </row>
        <row r="1164">
          <cell r="A1164">
            <v>80514</v>
          </cell>
          <cell r="B1164" t="str">
            <v>TUBO DE LIGACAO PVC CROMADO 1.1/2" (ENTRADA)</v>
          </cell>
          <cell r="C1164" t="str">
            <v>UN</v>
          </cell>
          <cell r="D1164">
            <v>39</v>
          </cell>
          <cell r="E1164">
            <v>1.61</v>
          </cell>
          <cell r="F1164">
            <v>40.61</v>
          </cell>
        </row>
        <row r="1165">
          <cell r="A1165">
            <v>80515</v>
          </cell>
          <cell r="B1165" t="str">
            <v>VALVULA DE DESCARGA  - CROMADA</v>
          </cell>
          <cell r="C1165" t="str">
            <v>UN</v>
          </cell>
          <cell r="D1165">
            <v>115.13</v>
          </cell>
          <cell r="E1165">
            <v>19.24</v>
          </cell>
          <cell r="F1165">
            <v>134.37</v>
          </cell>
        </row>
        <row r="1166">
          <cell r="A1166">
            <v>80516</v>
          </cell>
          <cell r="B1166" t="str">
            <v>VALVULA DE DESCARGA HIDRA/DOCOL PLASTICO</v>
          </cell>
          <cell r="C1166" t="str">
            <v>UN</v>
          </cell>
          <cell r="D1166">
            <v>60.13</v>
          </cell>
          <cell r="E1166">
            <v>19.24</v>
          </cell>
          <cell r="F1166">
            <v>79.37</v>
          </cell>
        </row>
        <row r="1167">
          <cell r="A1167">
            <v>80517</v>
          </cell>
          <cell r="B1167" t="str">
            <v>VÁLVULA DE DESCARGA C/ACABAMENTO ANTI-VANDALISMO</v>
          </cell>
          <cell r="C1167" t="str">
            <v>UN</v>
          </cell>
          <cell r="D1167">
            <v>182.25</v>
          </cell>
          <cell r="E1167">
            <v>19.24</v>
          </cell>
          <cell r="F1167">
            <v>201.49</v>
          </cell>
        </row>
        <row r="1168">
          <cell r="A1168">
            <v>80518</v>
          </cell>
          <cell r="B1168" t="str">
            <v>VÁLVULA DE DESCARGA C/ACAB. ANTI-VAND. OPÇÃO ECONÔMICA</v>
          </cell>
          <cell r="C1168" t="str">
            <v>UN</v>
          </cell>
          <cell r="D1168">
            <v>65.99</v>
          </cell>
          <cell r="E1168">
            <v>24.96</v>
          </cell>
          <cell r="F1168">
            <v>90.95</v>
          </cell>
        </row>
        <row r="1169">
          <cell r="A1169">
            <v>80520</v>
          </cell>
          <cell r="B1169" t="str">
            <v>CONJUNTO DE FIXACAO P/VASO SANITARIO (PAR)</v>
          </cell>
          <cell r="C1169" t="str">
            <v>CJ</v>
          </cell>
          <cell r="D1169">
            <v>4.45</v>
          </cell>
          <cell r="E1169">
            <v>2.29</v>
          </cell>
          <cell r="F1169">
            <v>6.74</v>
          </cell>
        </row>
        <row r="1170">
          <cell r="A1170">
            <v>80525</v>
          </cell>
          <cell r="B1170" t="str">
            <v>TAMPA P/VASO SANITARIO 2ª LINHA</v>
          </cell>
          <cell r="C1170" t="str">
            <v>UN</v>
          </cell>
          <cell r="D1170">
            <v>17</v>
          </cell>
          <cell r="E1170">
            <v>0.71</v>
          </cell>
          <cell r="F1170">
            <v>17.71</v>
          </cell>
        </row>
        <row r="1171">
          <cell r="A1171">
            <v>80526</v>
          </cell>
          <cell r="B1171" t="str">
            <v>TAMPA PARA VASO SANITARIO 1ª LINHA</v>
          </cell>
          <cell r="C1171" t="str">
            <v>UN</v>
          </cell>
          <cell r="D1171">
            <v>65</v>
          </cell>
          <cell r="E1171">
            <v>0.71</v>
          </cell>
          <cell r="F1171">
            <v>65.71</v>
          </cell>
        </row>
        <row r="1172">
          <cell r="A1172">
            <v>80530</v>
          </cell>
          <cell r="B1172" t="str">
            <v>PAPELEIRA LOUCA - EMBUTIR</v>
          </cell>
          <cell r="C1172" t="str">
            <v>UN</v>
          </cell>
          <cell r="D1172">
            <v>13.65</v>
          </cell>
          <cell r="E1172">
            <v>6.32</v>
          </cell>
          <cell r="F1172">
            <v>19.97</v>
          </cell>
        </row>
        <row r="1173">
          <cell r="A1173">
            <v>80531</v>
          </cell>
          <cell r="B1173" t="str">
            <v>PAPELEIRA PVC DE SOBREPOR</v>
          </cell>
          <cell r="C1173" t="str">
            <v>UN</v>
          </cell>
          <cell r="D1173">
            <v>11.15</v>
          </cell>
          <cell r="E1173">
            <v>2.86</v>
          </cell>
          <cell r="F1173">
            <v>14.01</v>
          </cell>
        </row>
        <row r="1174">
          <cell r="A1174">
            <v>80532</v>
          </cell>
          <cell r="B1174" t="str">
            <v>PORTA PAPEL HIGIENICO EM INOX</v>
          </cell>
          <cell r="C1174" t="str">
            <v>UN</v>
          </cell>
          <cell r="D1174">
            <v>38</v>
          </cell>
          <cell r="E1174">
            <v>4.01</v>
          </cell>
          <cell r="F1174">
            <v>42.01</v>
          </cell>
        </row>
        <row r="1175">
          <cell r="A1175">
            <v>80538</v>
          </cell>
          <cell r="B1175" t="str">
            <v>&gt;</v>
          </cell>
          <cell r="C1175" t="str">
            <v>UD</v>
          </cell>
          <cell r="D1175">
            <v>17.65</v>
          </cell>
          <cell r="E1175">
            <v>0</v>
          </cell>
          <cell r="F1175">
            <v>17.65</v>
          </cell>
        </row>
        <row r="1176">
          <cell r="A1176">
            <v>80539</v>
          </cell>
          <cell r="B1176" t="str">
            <v>&gt;</v>
          </cell>
          <cell r="C1176" t="str">
            <v>UD</v>
          </cell>
          <cell r="D1176">
            <v>0</v>
          </cell>
          <cell r="E1176">
            <v>39.64</v>
          </cell>
          <cell r="F1176">
            <v>39.64</v>
          </cell>
        </row>
        <row r="1177">
          <cell r="A1177">
            <v>80540</v>
          </cell>
          <cell r="B1177" t="str">
            <v>L A V A T O R I O / A C E S S O R I O S</v>
          </cell>
          <cell r="C1177" t="str">
            <v> </v>
          </cell>
          <cell r="D1177">
            <v>0</v>
          </cell>
          <cell r="E1177">
            <v>0</v>
          </cell>
          <cell r="F1177">
            <v>0</v>
          </cell>
        </row>
        <row r="1178">
          <cell r="A1178">
            <v>80541</v>
          </cell>
          <cell r="B1178" t="str">
            <v>LAVATORIO C/COLUNA</v>
          </cell>
          <cell r="C1178" t="str">
            <v>UN</v>
          </cell>
          <cell r="D1178">
            <v>81.8</v>
          </cell>
          <cell r="E1178">
            <v>6.87</v>
          </cell>
          <cell r="F1178">
            <v>88.67</v>
          </cell>
        </row>
        <row r="1179">
          <cell r="A1179">
            <v>80542</v>
          </cell>
          <cell r="B1179" t="str">
            <v>LAVATORIO MEDIO S/COLUNA</v>
          </cell>
          <cell r="C1179" t="str">
            <v>UN</v>
          </cell>
          <cell r="D1179">
            <v>49.5</v>
          </cell>
          <cell r="E1179">
            <v>5.73</v>
          </cell>
          <cell r="F1179">
            <v>55.23</v>
          </cell>
        </row>
        <row r="1180">
          <cell r="A1180">
            <v>80543</v>
          </cell>
          <cell r="B1180" t="str">
            <v>LAVATORIO C/COLUNA 2a. LINHA</v>
          </cell>
          <cell r="C1180" t="str">
            <v>UN</v>
          </cell>
          <cell r="D1180">
            <v>68.1</v>
          </cell>
          <cell r="E1180">
            <v>6.87</v>
          </cell>
          <cell r="F1180">
            <v>74.97</v>
          </cell>
        </row>
        <row r="1181">
          <cell r="A1181">
            <v>80544</v>
          </cell>
          <cell r="B1181" t="str">
            <v>LAVATORIO MEDIO S/COLUNA 2a. LINHA</v>
          </cell>
          <cell r="C1181" t="str">
            <v>UN</v>
          </cell>
          <cell r="D1181">
            <v>36.9</v>
          </cell>
          <cell r="E1181">
            <v>5.73</v>
          </cell>
          <cell r="F1181">
            <v>42.63</v>
          </cell>
        </row>
        <row r="1182">
          <cell r="A1182">
            <v>80550</v>
          </cell>
          <cell r="B1182" t="str">
            <v>FIXACAO P/LAVATORIO (PAR)</v>
          </cell>
          <cell r="C1182" t="str">
            <v>PAR</v>
          </cell>
          <cell r="D1182">
            <v>3.4</v>
          </cell>
          <cell r="E1182">
            <v>1.71</v>
          </cell>
          <cell r="F1182">
            <v>5.11</v>
          </cell>
        </row>
        <row r="1183">
          <cell r="A1183">
            <v>80555</v>
          </cell>
          <cell r="B1183" t="str">
            <v>LIGACAO FLEXIVEL P/LAVATORIO METALICO DIAM.1/2"</v>
          </cell>
          <cell r="C1183" t="str">
            <v>UN</v>
          </cell>
          <cell r="D1183">
            <v>8.02</v>
          </cell>
          <cell r="E1183">
            <v>2.86</v>
          </cell>
          <cell r="F1183">
            <v>10.88</v>
          </cell>
        </row>
        <row r="1184">
          <cell r="A1184">
            <v>80556</v>
          </cell>
          <cell r="B1184" t="str">
            <v>LIGACAO FLEXIVEL P/LAVATORIO PVC DIAMETRO 1/2"</v>
          </cell>
          <cell r="C1184" t="str">
            <v>UN</v>
          </cell>
          <cell r="D1184">
            <v>3.02</v>
          </cell>
          <cell r="E1184">
            <v>2.86</v>
          </cell>
          <cell r="F1184">
            <v>5.88</v>
          </cell>
        </row>
        <row r="1185">
          <cell r="A1185">
            <v>80560</v>
          </cell>
          <cell r="B1185" t="str">
            <v>SIFAO P/LAVATORIO METALICO DIAM.1"X1.1/2"</v>
          </cell>
          <cell r="C1185" t="str">
            <v>UN</v>
          </cell>
          <cell r="D1185">
            <v>74.02</v>
          </cell>
          <cell r="E1185">
            <v>4.12</v>
          </cell>
          <cell r="F1185">
            <v>78.14</v>
          </cell>
        </row>
        <row r="1186">
          <cell r="A1186">
            <v>80561</v>
          </cell>
          <cell r="B1186" t="str">
            <v>SIFAO P/LAVATORIO PVC DIAM.1"X1.1/2"</v>
          </cell>
          <cell r="C1186" t="str">
            <v>UN</v>
          </cell>
          <cell r="D1186">
            <v>5.53</v>
          </cell>
          <cell r="E1186">
            <v>4.12</v>
          </cell>
          <cell r="F1186">
            <v>9.65</v>
          </cell>
        </row>
        <row r="1187">
          <cell r="A1187">
            <v>80562</v>
          </cell>
          <cell r="B1187" t="str">
            <v>SIFAO FLEXIVEL PARA LAVATORIO PVC DIAM.1"X40MM</v>
          </cell>
          <cell r="C1187" t="str">
            <v>UN</v>
          </cell>
          <cell r="D1187">
            <v>10.53</v>
          </cell>
          <cell r="E1187">
            <v>4.12</v>
          </cell>
          <cell r="F1187">
            <v>14.65</v>
          </cell>
        </row>
        <row r="1188">
          <cell r="A1188">
            <v>80563</v>
          </cell>
          <cell r="B1188" t="str">
            <v>SIFAO P/LAVATORIO PVC CROMADO DIAM.1"X1.1/2"</v>
          </cell>
          <cell r="C1188" t="str">
            <v>UN</v>
          </cell>
          <cell r="D1188">
            <v>19.23</v>
          </cell>
          <cell r="E1188">
            <v>4.12</v>
          </cell>
          <cell r="F1188">
            <v>23.35</v>
          </cell>
        </row>
        <row r="1189">
          <cell r="A1189">
            <v>80570</v>
          </cell>
          <cell r="B1189" t="str">
            <v>TORNEIRA P/LAVATORIO DIAMETRO 1/2"</v>
          </cell>
          <cell r="C1189" t="str">
            <v>UN</v>
          </cell>
          <cell r="D1189">
            <v>95.02</v>
          </cell>
          <cell r="E1189">
            <v>1.34</v>
          </cell>
          <cell r="F1189">
            <v>96.36</v>
          </cell>
        </row>
        <row r="1190">
          <cell r="A1190">
            <v>80571</v>
          </cell>
          <cell r="B1190" t="str">
            <v>TORNEIRA P/LAVATORIO DIAMETRO 1/2"-2a. LINHA</v>
          </cell>
          <cell r="C1190" t="str">
            <v>UN</v>
          </cell>
          <cell r="D1190">
            <v>30.02</v>
          </cell>
          <cell r="E1190">
            <v>1.34</v>
          </cell>
          <cell r="F1190">
            <v>31.36</v>
          </cell>
        </row>
        <row r="1191">
          <cell r="A1191">
            <v>80580</v>
          </cell>
          <cell r="B1191" t="str">
            <v>VALVULA P/LAVATORIO OU BEBEDOURO METALICO DIAMETRO 1"</v>
          </cell>
          <cell r="C1191" t="str">
            <v>UN</v>
          </cell>
          <cell r="D1191">
            <v>10.9</v>
          </cell>
          <cell r="E1191">
            <v>1.71</v>
          </cell>
          <cell r="F1191">
            <v>12.61</v>
          </cell>
        </row>
        <row r="1192">
          <cell r="A1192">
            <v>80581</v>
          </cell>
          <cell r="B1192" t="str">
            <v>VALVULA P/LAVATORIO PVC DIAMETRO 1"</v>
          </cell>
          <cell r="C1192" t="str">
            <v>UN</v>
          </cell>
          <cell r="D1192">
            <v>3.5</v>
          </cell>
          <cell r="E1192">
            <v>1.71</v>
          </cell>
          <cell r="F1192">
            <v>5.21</v>
          </cell>
        </row>
        <row r="1193">
          <cell r="A1193">
            <v>80590</v>
          </cell>
          <cell r="B1193" t="str">
            <v>CUBA DE LOUCA DE EMBUTIR OVAL</v>
          </cell>
          <cell r="C1193" t="str">
            <v>UN</v>
          </cell>
          <cell r="D1193">
            <v>32.9</v>
          </cell>
          <cell r="E1193">
            <v>3.89</v>
          </cell>
          <cell r="F1193">
            <v>36.79</v>
          </cell>
        </row>
        <row r="1194">
          <cell r="A1194">
            <v>80591</v>
          </cell>
          <cell r="B1194" t="str">
            <v>CUBA DE LOUCA DE EMBUTIR 2a. LINHA</v>
          </cell>
          <cell r="C1194" t="str">
            <v>UN</v>
          </cell>
          <cell r="D1194">
            <v>32.9</v>
          </cell>
          <cell r="E1194">
            <v>3.89</v>
          </cell>
          <cell r="F1194">
            <v>36.79</v>
          </cell>
        </row>
        <row r="1195">
          <cell r="A1195">
            <v>80598</v>
          </cell>
          <cell r="B1195" t="str">
            <v>&gt;</v>
          </cell>
          <cell r="C1195" t="str">
            <v>UD</v>
          </cell>
          <cell r="D1195">
            <v>17.65</v>
          </cell>
          <cell r="E1195">
            <v>0</v>
          </cell>
          <cell r="F1195">
            <v>17.65</v>
          </cell>
        </row>
        <row r="1196">
          <cell r="A1196">
            <v>80599</v>
          </cell>
          <cell r="B1196" t="str">
            <v>&gt;</v>
          </cell>
          <cell r="C1196" t="str">
            <v>UD</v>
          </cell>
          <cell r="D1196">
            <v>0</v>
          </cell>
          <cell r="E1196">
            <v>39.64</v>
          </cell>
          <cell r="F1196">
            <v>39.64</v>
          </cell>
        </row>
        <row r="1197">
          <cell r="A1197">
            <v>80600</v>
          </cell>
          <cell r="B1197" t="str">
            <v>M I C T O R I O/A C E S S O R I O S</v>
          </cell>
          <cell r="C1197" t="str">
            <v> </v>
          </cell>
          <cell r="D1197">
            <v>0</v>
          </cell>
          <cell r="E1197">
            <v>0</v>
          </cell>
          <cell r="F1197">
            <v>0</v>
          </cell>
        </row>
        <row r="1198">
          <cell r="A1198">
            <v>80601</v>
          </cell>
          <cell r="B1198" t="str">
            <v>MICTORIO DE LOUCA C/SIFAO INTEGRADO</v>
          </cell>
          <cell r="C1198" t="str">
            <v>UN</v>
          </cell>
          <cell r="D1198">
            <v>146</v>
          </cell>
          <cell r="E1198">
            <v>5.73</v>
          </cell>
          <cell r="F1198">
            <v>151.73</v>
          </cell>
        </row>
        <row r="1199">
          <cell r="A1199">
            <v>80602</v>
          </cell>
          <cell r="B1199" t="str">
            <v>MICTORIO COLETIVO INOX</v>
          </cell>
          <cell r="C1199" t="str">
            <v>ML</v>
          </cell>
          <cell r="D1199">
            <v>480</v>
          </cell>
          <cell r="E1199">
            <v>20.61</v>
          </cell>
          <cell r="F1199">
            <v>500.61</v>
          </cell>
        </row>
        <row r="1200">
          <cell r="A1200">
            <v>80610</v>
          </cell>
          <cell r="B1200" t="str">
            <v>KIT FERR.P/MICT.LOUCA (ESPUDE,CONEXÃO ENTR.PARAFUSOS)</v>
          </cell>
          <cell r="C1200" t="str">
            <v>UN</v>
          </cell>
          <cell r="D1200">
            <v>22.15</v>
          </cell>
          <cell r="E1200">
            <v>10.3</v>
          </cell>
          <cell r="F1200">
            <v>32.45</v>
          </cell>
        </row>
        <row r="1201">
          <cell r="A1201">
            <v>80613</v>
          </cell>
          <cell r="B1201" t="str">
            <v>SIFAO METALICO 2" P/MICTORIO</v>
          </cell>
          <cell r="C1201" t="str">
            <v>UN</v>
          </cell>
          <cell r="D1201">
            <v>187.02</v>
          </cell>
          <cell r="E1201">
            <v>4.58</v>
          </cell>
          <cell r="F1201">
            <v>191.6</v>
          </cell>
        </row>
        <row r="1202">
          <cell r="A1202">
            <v>80614</v>
          </cell>
          <cell r="B1202" t="str">
            <v>SIFAO PVC PARA MICTORIO 2"</v>
          </cell>
          <cell r="C1202" t="str">
            <v>UN</v>
          </cell>
          <cell r="D1202">
            <v>8.89</v>
          </cell>
          <cell r="E1202">
            <v>4.58</v>
          </cell>
          <cell r="F1202">
            <v>13.47</v>
          </cell>
        </row>
        <row r="1203">
          <cell r="A1203">
            <v>80620</v>
          </cell>
          <cell r="B1203" t="str">
            <v>VALVULA 1" P/MICTORIO TIPO COCHO</v>
          </cell>
          <cell r="C1203" t="str">
            <v>UN</v>
          </cell>
          <cell r="D1203">
            <v>3.51</v>
          </cell>
          <cell r="E1203">
            <v>2.29</v>
          </cell>
          <cell r="F1203">
            <v>5.8</v>
          </cell>
        </row>
        <row r="1204">
          <cell r="A1204">
            <v>80621</v>
          </cell>
          <cell r="B1204" t="str">
            <v>VALVULA  DESCARGA P/MICTORIO DIAM. 3/4" - 1/2"</v>
          </cell>
          <cell r="C1204" t="str">
            <v>UN</v>
          </cell>
          <cell r="D1204">
            <v>64.07</v>
          </cell>
          <cell r="E1204">
            <v>6.98</v>
          </cell>
          <cell r="F1204">
            <v>71.05</v>
          </cell>
        </row>
        <row r="1205">
          <cell r="A1205">
            <v>80630</v>
          </cell>
          <cell r="B1205" t="str">
            <v>ESPARGIDOR P/MICTORIO TIPO COCHO</v>
          </cell>
          <cell r="C1205" t="str">
            <v>ML</v>
          </cell>
          <cell r="D1205">
            <v>1.73</v>
          </cell>
          <cell r="E1205">
            <v>3.44</v>
          </cell>
          <cell r="F1205">
            <v>5.17</v>
          </cell>
        </row>
        <row r="1206">
          <cell r="A1206">
            <v>80638</v>
          </cell>
          <cell r="B1206" t="str">
            <v>&gt;</v>
          </cell>
          <cell r="C1206" t="str">
            <v>UD</v>
          </cell>
          <cell r="D1206">
            <v>17.65</v>
          </cell>
          <cell r="E1206">
            <v>0</v>
          </cell>
          <cell r="F1206">
            <v>17.65</v>
          </cell>
        </row>
        <row r="1207">
          <cell r="A1207">
            <v>80639</v>
          </cell>
          <cell r="B1207" t="str">
            <v>&gt;</v>
          </cell>
          <cell r="C1207" t="str">
            <v>UD</v>
          </cell>
          <cell r="D1207">
            <v>0</v>
          </cell>
          <cell r="E1207">
            <v>39.64</v>
          </cell>
          <cell r="F1207">
            <v>39.64</v>
          </cell>
        </row>
        <row r="1208">
          <cell r="A1208">
            <v>80650</v>
          </cell>
          <cell r="B1208" t="str">
            <v>P I A / A C E S S O R I O S</v>
          </cell>
          <cell r="C1208" t="str">
            <v> </v>
          </cell>
          <cell r="D1208">
            <v>0</v>
          </cell>
          <cell r="E1208">
            <v>0</v>
          </cell>
          <cell r="F1208">
            <v>0</v>
          </cell>
        </row>
        <row r="1209">
          <cell r="A1209">
            <v>80651</v>
          </cell>
          <cell r="B1209" t="str">
            <v>PIA MARMORE/GRANITO SINTÉTICO 1,20X0,60 M</v>
          </cell>
          <cell r="C1209" t="str">
            <v>UN</v>
          </cell>
          <cell r="D1209">
            <v>80.02</v>
          </cell>
          <cell r="E1209">
            <v>11.45</v>
          </cell>
          <cell r="F1209">
            <v>91.47</v>
          </cell>
        </row>
        <row r="1210">
          <cell r="A1210">
            <v>80652</v>
          </cell>
          <cell r="B1210" t="str">
            <v>PIA MARMORE/GRANITO SINTÉTICO 2,00 X 0,60 M</v>
          </cell>
          <cell r="C1210" t="str">
            <v>UN</v>
          </cell>
          <cell r="D1210">
            <v>148.88</v>
          </cell>
          <cell r="E1210">
            <v>17.18</v>
          </cell>
          <cell r="F1210">
            <v>166.06</v>
          </cell>
        </row>
        <row r="1211">
          <cell r="A1211">
            <v>80660</v>
          </cell>
          <cell r="B1211" t="str">
            <v>TORNEIRA P/PIA DIAM. 1/2" E 3/4" PAREDE</v>
          </cell>
          <cell r="C1211" t="str">
            <v>UN</v>
          </cell>
          <cell r="D1211">
            <v>48.02</v>
          </cell>
          <cell r="E1211">
            <v>1.34</v>
          </cell>
          <cell r="F1211">
            <v>49.36</v>
          </cell>
        </row>
        <row r="1212">
          <cell r="A1212">
            <v>80661</v>
          </cell>
          <cell r="B1212" t="str">
            <v>TORNEIRA P/PIA OU BEBED .1/2" E 3/4" DE PAREDES-2a.LINHA</v>
          </cell>
          <cell r="C1212" t="str">
            <v>UN</v>
          </cell>
          <cell r="D1212">
            <v>30.02</v>
          </cell>
          <cell r="E1212">
            <v>1.34</v>
          </cell>
          <cell r="F1212">
            <v>31.36</v>
          </cell>
        </row>
        <row r="1213">
          <cell r="A1213">
            <v>80670</v>
          </cell>
          <cell r="B1213" t="str">
            <v>SIFAO P/PIA 1.1/2" X 2" METAL</v>
          </cell>
          <cell r="C1213" t="str">
            <v>UN</v>
          </cell>
          <cell r="D1213">
            <v>59.03</v>
          </cell>
          <cell r="E1213">
            <v>4.12</v>
          </cell>
          <cell r="F1213">
            <v>63.15</v>
          </cell>
        </row>
        <row r="1214">
          <cell r="A1214">
            <v>80671</v>
          </cell>
          <cell r="B1214" t="str">
            <v>SIFAO PVC P/PIA 1.1/2" X 2"</v>
          </cell>
          <cell r="C1214" t="str">
            <v>UN</v>
          </cell>
          <cell r="D1214">
            <v>10.04</v>
          </cell>
          <cell r="E1214">
            <v>4.12</v>
          </cell>
          <cell r="F1214">
            <v>14.16</v>
          </cell>
        </row>
        <row r="1215">
          <cell r="A1215">
            <v>80672</v>
          </cell>
          <cell r="B1215" t="str">
            <v>SIFAO P/PIA 1.1/2"X2" PVC CROMADO</v>
          </cell>
          <cell r="C1215" t="str">
            <v>UN</v>
          </cell>
          <cell r="D1215">
            <v>32.79</v>
          </cell>
          <cell r="E1215">
            <v>4.12</v>
          </cell>
          <cell r="F1215">
            <v>36.91</v>
          </cell>
        </row>
        <row r="1216">
          <cell r="A1216">
            <v>80680</v>
          </cell>
          <cell r="B1216" t="str">
            <v>VALVULA P/PIA TIPO AMERICANA DIAM.3.1/2" (METAL)</v>
          </cell>
          <cell r="C1216" t="str">
            <v>UN</v>
          </cell>
          <cell r="D1216">
            <v>19.23</v>
          </cell>
          <cell r="E1216">
            <v>2.52</v>
          </cell>
          <cell r="F1216">
            <v>21.75</v>
          </cell>
        </row>
        <row r="1217">
          <cell r="A1217">
            <v>80681</v>
          </cell>
          <cell r="B1217" t="str">
            <v>VALVULA P/PIA METALICA - 2a.LINHA  1.1/2" X 3.3/4"</v>
          </cell>
          <cell r="C1217" t="str">
            <v>UN</v>
          </cell>
          <cell r="D1217">
            <v>16</v>
          </cell>
          <cell r="E1217">
            <v>2.52</v>
          </cell>
          <cell r="F1217">
            <v>18.52</v>
          </cell>
        </row>
        <row r="1218">
          <cell r="A1218">
            <v>80686</v>
          </cell>
          <cell r="B1218" t="str">
            <v>CUBA INOX 56X34X17CM E=0,6MM-AÇO 304 (CUBA Nº2)</v>
          </cell>
          <cell r="C1218" t="str">
            <v>UN</v>
          </cell>
          <cell r="D1218">
            <v>171</v>
          </cell>
          <cell r="E1218">
            <v>3.89</v>
          </cell>
          <cell r="F1218">
            <v>174.89</v>
          </cell>
        </row>
        <row r="1219">
          <cell r="A1219">
            <v>80687</v>
          </cell>
          <cell r="B1219" t="str">
            <v>CUBA INOX 35X40X15CM E=0,6MM-AÇO 304 (CUBA Nº 3)</v>
          </cell>
          <cell r="C1219" t="str">
            <v>UN</v>
          </cell>
          <cell r="D1219">
            <v>125</v>
          </cell>
          <cell r="E1219">
            <v>3.89</v>
          </cell>
          <cell r="F1219">
            <v>128.89</v>
          </cell>
        </row>
        <row r="1220">
          <cell r="A1220">
            <v>80688</v>
          </cell>
          <cell r="B1220" t="str">
            <v>CUBA INOX 46X30X15CM E=0,6MM-AÇO 304 (CUBA Nº 1)</v>
          </cell>
          <cell r="C1220" t="str">
            <v>UN</v>
          </cell>
          <cell r="D1220">
            <v>137.5</v>
          </cell>
          <cell r="E1220">
            <v>3.89</v>
          </cell>
          <cell r="F1220">
            <v>141.39</v>
          </cell>
        </row>
        <row r="1221">
          <cell r="A1221">
            <v>80689</v>
          </cell>
          <cell r="B1221" t="str">
            <v>CUBA INOX 50X40X20CM E=0,7MM-AÇO 304</v>
          </cell>
          <cell r="C1221" t="str">
            <v>UN</v>
          </cell>
          <cell r="D1221">
            <v>345</v>
          </cell>
          <cell r="E1221">
            <v>3.89</v>
          </cell>
          <cell r="F1221">
            <v>348.89</v>
          </cell>
        </row>
        <row r="1222">
          <cell r="A1222">
            <v>80690</v>
          </cell>
          <cell r="B1222" t="str">
            <v>CUBA INOX CHAPA 24 - AÇO 304</v>
          </cell>
          <cell r="C1222" t="str">
            <v>M2</v>
          </cell>
          <cell r="D1222">
            <v>625</v>
          </cell>
          <cell r="E1222">
            <v>9.05</v>
          </cell>
          <cell r="F1222">
            <v>634.05</v>
          </cell>
        </row>
        <row r="1223">
          <cell r="A1223">
            <v>80693</v>
          </cell>
          <cell r="B1223" t="str">
            <v>TANQUE (PANELAO) INOX 60 X 70 X 40 CM CH.18</v>
          </cell>
          <cell r="C1223" t="str">
            <v>UN</v>
          </cell>
          <cell r="D1223">
            <v>630</v>
          </cell>
          <cell r="E1223">
            <v>5.73</v>
          </cell>
          <cell r="F1223">
            <v>635.73</v>
          </cell>
        </row>
        <row r="1224">
          <cell r="A1224">
            <v>80698</v>
          </cell>
          <cell r="B1224" t="str">
            <v>&gt;</v>
          </cell>
          <cell r="C1224" t="str">
            <v>UD</v>
          </cell>
          <cell r="D1224">
            <v>17.65</v>
          </cell>
          <cell r="E1224">
            <v>0</v>
          </cell>
          <cell r="F1224">
            <v>17.65</v>
          </cell>
        </row>
        <row r="1225">
          <cell r="A1225">
            <v>80699</v>
          </cell>
          <cell r="B1225" t="str">
            <v>&gt;</v>
          </cell>
          <cell r="C1225" t="str">
            <v>UD</v>
          </cell>
          <cell r="D1225">
            <v>0</v>
          </cell>
          <cell r="E1225">
            <v>39.64</v>
          </cell>
          <cell r="F1225">
            <v>39.64</v>
          </cell>
        </row>
        <row r="1226">
          <cell r="A1226">
            <v>80720</v>
          </cell>
          <cell r="B1226" t="str">
            <v>F I L T R O / C H U V E I R O</v>
          </cell>
          <cell r="C1226" t="str">
            <v> </v>
          </cell>
          <cell r="D1226">
            <v>0</v>
          </cell>
          <cell r="E1226">
            <v>0</v>
          </cell>
          <cell r="F1226">
            <v>0</v>
          </cell>
        </row>
        <row r="1227">
          <cell r="A1227">
            <v>80721</v>
          </cell>
          <cell r="B1227" t="str">
            <v>CHUVEIRO ELETRICO PVC  C/BRACO METALICO</v>
          </cell>
          <cell r="C1227" t="str">
            <v>UN</v>
          </cell>
          <cell r="D1227">
            <v>51.72</v>
          </cell>
          <cell r="E1227">
            <v>3.35</v>
          </cell>
          <cell r="F1227">
            <v>55.07</v>
          </cell>
        </row>
        <row r="1228">
          <cell r="A1228">
            <v>80722</v>
          </cell>
          <cell r="B1228" t="str">
            <v>CHUVEIRO PVC C/BRACO METALICO (DUCHA FRIA)</v>
          </cell>
          <cell r="C1228" t="str">
            <v>UN</v>
          </cell>
          <cell r="D1228">
            <v>23.82</v>
          </cell>
          <cell r="E1228">
            <v>5.73</v>
          </cell>
          <cell r="F1228">
            <v>29.55</v>
          </cell>
        </row>
        <row r="1229">
          <cell r="A1229">
            <v>80723</v>
          </cell>
          <cell r="B1229" t="str">
            <v>CHUVEIRO PVC COM BRACO DE PVC (DUCHA FRIA)</v>
          </cell>
          <cell r="C1229" t="str">
            <v>UN</v>
          </cell>
          <cell r="D1229">
            <v>17.91</v>
          </cell>
          <cell r="E1229">
            <v>3.35</v>
          </cell>
          <cell r="F1229">
            <v>21.26</v>
          </cell>
        </row>
        <row r="1230">
          <cell r="A1230">
            <v>80724</v>
          </cell>
          <cell r="B1230" t="str">
            <v>CHUVEIRO ELETRICO METALICO C/BRACO METALICO</v>
          </cell>
          <cell r="C1230" t="str">
            <v>UN</v>
          </cell>
          <cell r="D1230">
            <v>142.32</v>
          </cell>
          <cell r="E1230">
            <v>3.35</v>
          </cell>
          <cell r="F1230">
            <v>145.67</v>
          </cell>
        </row>
        <row r="1231">
          <cell r="A1231">
            <v>80725</v>
          </cell>
          <cell r="B1231" t="str">
            <v>CHUVEIRO METALICO C/BRACO DE PVC</v>
          </cell>
          <cell r="C1231" t="str">
            <v>UN</v>
          </cell>
          <cell r="D1231">
            <v>136.41</v>
          </cell>
          <cell r="E1231">
            <v>3.35</v>
          </cell>
          <cell r="F1231">
            <v>139.76</v>
          </cell>
        </row>
        <row r="1232">
          <cell r="A1232">
            <v>80730</v>
          </cell>
          <cell r="B1232" t="str">
            <v>CABIDE TIPO GANCHO (LOUCA)</v>
          </cell>
          <cell r="C1232" t="str">
            <v>UN</v>
          </cell>
          <cell r="D1232">
            <v>11.23</v>
          </cell>
          <cell r="E1232">
            <v>5.05</v>
          </cell>
          <cell r="F1232">
            <v>16.28</v>
          </cell>
        </row>
        <row r="1233">
          <cell r="A1233">
            <v>80732</v>
          </cell>
          <cell r="B1233" t="str">
            <v>PORTA TOALHA EM INOX (HASTE)</v>
          </cell>
          <cell r="C1233" t="str">
            <v>UN</v>
          </cell>
          <cell r="D1233">
            <v>47</v>
          </cell>
          <cell r="E1233">
            <v>4.01</v>
          </cell>
          <cell r="F1233">
            <v>51.01</v>
          </cell>
        </row>
        <row r="1234">
          <cell r="A1234">
            <v>80733</v>
          </cell>
          <cell r="B1234" t="str">
            <v>PORTA TOALHA EM INOX (ARGOLA)</v>
          </cell>
          <cell r="C1234" t="str">
            <v>UN</v>
          </cell>
          <cell r="D1234">
            <v>32</v>
          </cell>
          <cell r="E1234">
            <v>2.86</v>
          </cell>
          <cell r="F1234">
            <v>34.86</v>
          </cell>
        </row>
        <row r="1235">
          <cell r="A1235">
            <v>80740</v>
          </cell>
          <cell r="B1235" t="str">
            <v>SABONETEIRA DE LOUCA DE EMBUTIR</v>
          </cell>
          <cell r="C1235" t="str">
            <v>UN</v>
          </cell>
          <cell r="D1235">
            <v>16.05</v>
          </cell>
          <cell r="E1235">
            <v>6.32</v>
          </cell>
          <cell r="F1235">
            <v>22.37</v>
          </cell>
        </row>
        <row r="1236">
          <cell r="A1236">
            <v>80741</v>
          </cell>
          <cell r="B1236" t="str">
            <v>SABONETEIRA EM INOX</v>
          </cell>
          <cell r="C1236" t="str">
            <v>UN</v>
          </cell>
          <cell r="D1236">
            <v>38</v>
          </cell>
          <cell r="E1236">
            <v>2.86</v>
          </cell>
          <cell r="F1236">
            <v>40.86</v>
          </cell>
        </row>
        <row r="1237">
          <cell r="A1237">
            <v>80750</v>
          </cell>
          <cell r="B1237" t="str">
            <v>FILTRO DE PAREDE</v>
          </cell>
          <cell r="C1237" t="str">
            <v>UN</v>
          </cell>
          <cell r="D1237">
            <v>69.82</v>
          </cell>
          <cell r="E1237">
            <v>7.44</v>
          </cell>
          <cell r="F1237">
            <v>77.26</v>
          </cell>
        </row>
        <row r="1238">
          <cell r="A1238">
            <v>80751</v>
          </cell>
          <cell r="B1238" t="str">
            <v>FILTRO P/BEBEDOURO</v>
          </cell>
          <cell r="C1238" t="str">
            <v>UN</v>
          </cell>
          <cell r="D1238">
            <v>199.02</v>
          </cell>
          <cell r="E1238">
            <v>2.86</v>
          </cell>
          <cell r="F1238">
            <v>201.88</v>
          </cell>
        </row>
        <row r="1239">
          <cell r="A1239">
            <v>80752</v>
          </cell>
          <cell r="B1239" t="str">
            <v>FILTRO TANQUE AÇO INOX VAZÃO DE 3.000 L/H / INSTALADO</v>
          </cell>
          <cell r="C1239" t="str">
            <v>UN</v>
          </cell>
          <cell r="D1239">
            <v>1470</v>
          </cell>
          <cell r="E1239">
            <v>0</v>
          </cell>
          <cell r="F1239">
            <v>1470</v>
          </cell>
        </row>
        <row r="1240">
          <cell r="A1240">
            <v>80768</v>
          </cell>
          <cell r="B1240" t="str">
            <v>&gt;</v>
          </cell>
          <cell r="C1240" t="str">
            <v>UD</v>
          </cell>
          <cell r="D1240">
            <v>17.65</v>
          </cell>
          <cell r="E1240">
            <v>0</v>
          </cell>
          <cell r="F1240">
            <v>17.65</v>
          </cell>
        </row>
        <row r="1241">
          <cell r="A1241">
            <v>80769</v>
          </cell>
          <cell r="B1241" t="str">
            <v>&gt;</v>
          </cell>
          <cell r="C1241" t="str">
            <v>UD</v>
          </cell>
          <cell r="D1241">
            <v>0</v>
          </cell>
          <cell r="E1241">
            <v>39.64</v>
          </cell>
          <cell r="F1241">
            <v>39.64</v>
          </cell>
        </row>
        <row r="1242">
          <cell r="A1242">
            <v>80800</v>
          </cell>
          <cell r="B1242" t="str">
            <v>T A N Q U E S / T O R N E I R A S  J A R D I M S</v>
          </cell>
          <cell r="C1242" t="str">
            <v> </v>
          </cell>
          <cell r="D1242">
            <v>0</v>
          </cell>
          <cell r="E1242">
            <v>0</v>
          </cell>
          <cell r="F1242">
            <v>0</v>
          </cell>
        </row>
        <row r="1243">
          <cell r="A1243">
            <v>80801</v>
          </cell>
          <cell r="B1243" t="str">
            <v>TANQUE MARMORE/GRANITO SINTÉTICO C/UMA CUBA E 1</v>
          </cell>
          <cell r="C1243" t="str">
            <v>UN</v>
          </cell>
          <cell r="D1243">
            <v>118</v>
          </cell>
          <cell r="E1243">
            <v>11.45</v>
          </cell>
          <cell r="F1243">
            <v>129.45</v>
          </cell>
        </row>
        <row r="1244">
          <cell r="B1244" t="str">
            <v>BATEDOR</v>
          </cell>
        </row>
        <row r="1245">
          <cell r="A1245">
            <v>80802</v>
          </cell>
          <cell r="B1245" t="str">
            <v>TANQUE MARMORE/GRANITO SINTÉTICO C/DUAS CUBAS E 1</v>
          </cell>
          <cell r="C1245" t="str">
            <v>UN</v>
          </cell>
          <cell r="D1245">
            <v>189</v>
          </cell>
          <cell r="E1245">
            <v>17.18</v>
          </cell>
          <cell r="F1245">
            <v>206.18</v>
          </cell>
        </row>
        <row r="1246">
          <cell r="B1246" t="str">
            <v>BATEDOR</v>
          </cell>
        </row>
        <row r="1247">
          <cell r="A1247">
            <v>80803</v>
          </cell>
          <cell r="B1247" t="str">
            <v>TANQUE MARMORE/GRANITO SINTÉTICO  / 1 BATEDOR</v>
          </cell>
          <cell r="C1247" t="str">
            <v>UN</v>
          </cell>
          <cell r="D1247">
            <v>104</v>
          </cell>
          <cell r="E1247">
            <v>9.16</v>
          </cell>
          <cell r="F1247">
            <v>113.16</v>
          </cell>
        </row>
        <row r="1248">
          <cell r="A1248">
            <v>80804</v>
          </cell>
          <cell r="B1248" t="str">
            <v>TANQUE DE LOUCA C/COLUNA</v>
          </cell>
          <cell r="C1248" t="str">
            <v>UN</v>
          </cell>
          <cell r="D1248">
            <v>235.3</v>
          </cell>
          <cell r="E1248">
            <v>6.87</v>
          </cell>
          <cell r="F1248">
            <v>242.17</v>
          </cell>
        </row>
        <row r="1249">
          <cell r="A1249">
            <v>80805</v>
          </cell>
          <cell r="B1249" t="str">
            <v>TANQUE DE ACO INOX - CHAPA 0,7MM</v>
          </cell>
          <cell r="C1249" t="str">
            <v>UN</v>
          </cell>
          <cell r="D1249">
            <v>735.3</v>
          </cell>
          <cell r="E1249">
            <v>28.51</v>
          </cell>
          <cell r="F1249">
            <v>763.81</v>
          </cell>
        </row>
        <row r="1250">
          <cell r="A1250">
            <v>80810</v>
          </cell>
          <cell r="B1250" t="str">
            <v>TORNEIRA DE PAREDE P/TANQUE DIAM.1/2" E 3/4"</v>
          </cell>
          <cell r="C1250" t="str">
            <v>UN</v>
          </cell>
          <cell r="D1250">
            <v>35.02</v>
          </cell>
          <cell r="E1250">
            <v>1.34</v>
          </cell>
          <cell r="F1250">
            <v>36.36</v>
          </cell>
        </row>
        <row r="1251">
          <cell r="A1251">
            <v>80811</v>
          </cell>
          <cell r="B1251" t="str">
            <v>TORNEIRA DE JARDIM C/BICO P/MANGUEIRA DIAM.1/2"</v>
          </cell>
          <cell r="C1251" t="str">
            <v>UN</v>
          </cell>
          <cell r="D1251">
            <v>9</v>
          </cell>
          <cell r="E1251">
            <v>1.34</v>
          </cell>
          <cell r="F1251">
            <v>10.34</v>
          </cell>
        </row>
        <row r="1252">
          <cell r="A1252">
            <v>80812</v>
          </cell>
          <cell r="B1252" t="str">
            <v>TORNEIRA DE JARDIM C/BICO P/MANGUEIRA DIAM.3/4"</v>
          </cell>
          <cell r="C1252" t="str">
            <v>UN</v>
          </cell>
          <cell r="D1252">
            <v>9</v>
          </cell>
          <cell r="E1252">
            <v>2.01</v>
          </cell>
          <cell r="F1252">
            <v>11.01</v>
          </cell>
        </row>
        <row r="1253">
          <cell r="A1253">
            <v>80820</v>
          </cell>
          <cell r="B1253" t="str">
            <v>SIFAO P/TANQUE 1" X 1.1/2" - PVC</v>
          </cell>
          <cell r="C1253" t="str">
            <v>UN</v>
          </cell>
          <cell r="D1253">
            <v>5.53</v>
          </cell>
          <cell r="E1253">
            <v>4.12</v>
          </cell>
          <cell r="F1253">
            <v>9.65</v>
          </cell>
        </row>
        <row r="1254">
          <cell r="A1254">
            <v>80821</v>
          </cell>
          <cell r="B1254" t="str">
            <v>RABICHO C/ADAPTADOR P/TANQUE</v>
          </cell>
          <cell r="C1254" t="str">
            <v>UN</v>
          </cell>
          <cell r="D1254">
            <v>5.5</v>
          </cell>
          <cell r="E1254">
            <v>2.86</v>
          </cell>
          <cell r="F1254">
            <v>8.36</v>
          </cell>
        </row>
        <row r="1255">
          <cell r="A1255">
            <v>80830</v>
          </cell>
          <cell r="B1255" t="str">
            <v>VALVULA P/TANQUE METALICA DIAM.1" S/LADRAO</v>
          </cell>
          <cell r="C1255" t="str">
            <v>UN</v>
          </cell>
          <cell r="D1255">
            <v>13.45</v>
          </cell>
          <cell r="E1255">
            <v>1.71</v>
          </cell>
          <cell r="F1255">
            <v>15.16</v>
          </cell>
        </row>
        <row r="1256">
          <cell r="A1256">
            <v>80831</v>
          </cell>
          <cell r="B1256" t="str">
            <v>VALVULA P/TANQUE PVC</v>
          </cell>
          <cell r="C1256" t="str">
            <v>UN</v>
          </cell>
          <cell r="D1256">
            <v>2.4</v>
          </cell>
          <cell r="E1256">
            <v>2.29</v>
          </cell>
          <cell r="F1256">
            <v>4.69</v>
          </cell>
        </row>
        <row r="1257">
          <cell r="A1257">
            <v>80840</v>
          </cell>
          <cell r="B1257" t="str">
            <v>TAMPA  T-5 ARTICULADA 20X20</v>
          </cell>
          <cell r="C1257" t="str">
            <v>UN</v>
          </cell>
          <cell r="D1257">
            <v>17</v>
          </cell>
          <cell r="E1257">
            <v>0.54</v>
          </cell>
          <cell r="F1257">
            <v>17.54</v>
          </cell>
        </row>
        <row r="1258">
          <cell r="A1258">
            <v>80845</v>
          </cell>
          <cell r="B1258" t="str">
            <v>CAIXA ALV.P/TORNEIRA JARDIM</v>
          </cell>
          <cell r="C1258" t="str">
            <v>UN</v>
          </cell>
          <cell r="D1258">
            <v>5.35</v>
          </cell>
          <cell r="E1258">
            <v>13.83</v>
          </cell>
          <cell r="F1258">
            <v>19.18</v>
          </cell>
        </row>
        <row r="1259">
          <cell r="A1259">
            <v>80868</v>
          </cell>
          <cell r="B1259" t="str">
            <v>&gt;</v>
          </cell>
          <cell r="C1259" t="str">
            <v>UD</v>
          </cell>
          <cell r="D1259">
            <v>17.65</v>
          </cell>
          <cell r="E1259">
            <v>0</v>
          </cell>
          <cell r="F1259">
            <v>17.65</v>
          </cell>
        </row>
        <row r="1260">
          <cell r="A1260">
            <v>80869</v>
          </cell>
          <cell r="B1260" t="str">
            <v>&gt;</v>
          </cell>
          <cell r="C1260" t="str">
            <v>UD</v>
          </cell>
          <cell r="D1260">
            <v>0</v>
          </cell>
          <cell r="E1260">
            <v>39.64</v>
          </cell>
          <cell r="F1260">
            <v>39.64</v>
          </cell>
        </row>
        <row r="1261">
          <cell r="A1261">
            <v>80870</v>
          </cell>
          <cell r="B1261" t="str">
            <v>B E B E D O U R O S</v>
          </cell>
          <cell r="C1261" t="str">
            <v> </v>
          </cell>
          <cell r="D1261">
            <v>0</v>
          </cell>
          <cell r="E1261">
            <v>0</v>
          </cell>
          <cell r="F1261">
            <v>0</v>
          </cell>
        </row>
        <row r="1262">
          <cell r="A1262">
            <v>80871</v>
          </cell>
          <cell r="B1262" t="str">
            <v>BEBEDOURO ELETRICO</v>
          </cell>
          <cell r="C1262" t="str">
            <v>UN</v>
          </cell>
          <cell r="D1262">
            <v>589.04</v>
          </cell>
          <cell r="E1262">
            <v>5.73</v>
          </cell>
          <cell r="F1262">
            <v>594.77</v>
          </cell>
        </row>
        <row r="1263">
          <cell r="A1263">
            <v>80898</v>
          </cell>
          <cell r="B1263" t="str">
            <v>&gt;</v>
          </cell>
          <cell r="C1263" t="str">
            <v>UD</v>
          </cell>
          <cell r="D1263">
            <v>17.65</v>
          </cell>
          <cell r="E1263">
            <v>0</v>
          </cell>
          <cell r="F1263">
            <v>17.65</v>
          </cell>
        </row>
        <row r="1264">
          <cell r="A1264">
            <v>80899</v>
          </cell>
          <cell r="B1264" t="str">
            <v>&gt;</v>
          </cell>
          <cell r="C1264" t="str">
            <v>UD</v>
          </cell>
          <cell r="D1264">
            <v>0</v>
          </cell>
          <cell r="E1264">
            <v>39.64</v>
          </cell>
          <cell r="F1264">
            <v>39.64</v>
          </cell>
        </row>
        <row r="1265">
          <cell r="A1265">
            <v>80900</v>
          </cell>
          <cell r="B1265" t="str">
            <v>R E G I S T R O S</v>
          </cell>
          <cell r="C1265" t="str">
            <v> </v>
          </cell>
          <cell r="D1265">
            <v>0</v>
          </cell>
          <cell r="E1265">
            <v>0</v>
          </cell>
          <cell r="F1265">
            <v>0</v>
          </cell>
        </row>
        <row r="1266">
          <cell r="A1266">
            <v>80901</v>
          </cell>
          <cell r="B1266" t="str">
            <v>REGISTRO GAVETA BRUTO DIAMETRO 1/2"</v>
          </cell>
          <cell r="C1266" t="str">
            <v>UN</v>
          </cell>
          <cell r="D1266">
            <v>14.04</v>
          </cell>
          <cell r="E1266">
            <v>6.18</v>
          </cell>
          <cell r="F1266">
            <v>20.22</v>
          </cell>
        </row>
        <row r="1267">
          <cell r="A1267">
            <v>80902</v>
          </cell>
          <cell r="B1267" t="str">
            <v>REGISTRO DE GAVETA BRUTO DIAMETRO 3/4"</v>
          </cell>
          <cell r="C1267" t="str">
            <v>UN</v>
          </cell>
          <cell r="D1267">
            <v>21.27</v>
          </cell>
          <cell r="E1267">
            <v>6.18</v>
          </cell>
          <cell r="F1267">
            <v>27.45</v>
          </cell>
        </row>
        <row r="1268">
          <cell r="A1268">
            <v>80903</v>
          </cell>
          <cell r="B1268" t="str">
            <v>REGISTRO DE GAVETA BRUTO DIAMETRO 1"</v>
          </cell>
          <cell r="C1268" t="str">
            <v>UN</v>
          </cell>
          <cell r="D1268">
            <v>21.08</v>
          </cell>
          <cell r="E1268">
            <v>6.18</v>
          </cell>
          <cell r="F1268">
            <v>27.26</v>
          </cell>
        </row>
        <row r="1269">
          <cell r="A1269">
            <v>80904</v>
          </cell>
          <cell r="B1269" t="str">
            <v>REGISTRO DE GAVETA BRUTO DIAMETRO 1.1/4"</v>
          </cell>
          <cell r="C1269" t="str">
            <v>UN</v>
          </cell>
          <cell r="D1269">
            <v>33.71</v>
          </cell>
          <cell r="E1269">
            <v>9.74</v>
          </cell>
          <cell r="F1269">
            <v>43.45</v>
          </cell>
        </row>
        <row r="1270">
          <cell r="A1270">
            <v>80905</v>
          </cell>
          <cell r="B1270" t="str">
            <v>REGISTRO DE GAVETA BRUTO DIAMETRO 1.1/2"</v>
          </cell>
          <cell r="C1270" t="str">
            <v>UN</v>
          </cell>
          <cell r="D1270">
            <v>35.13</v>
          </cell>
          <cell r="E1270">
            <v>9.74</v>
          </cell>
          <cell r="F1270">
            <v>44.87</v>
          </cell>
        </row>
        <row r="1271">
          <cell r="A1271">
            <v>80906</v>
          </cell>
          <cell r="B1271" t="str">
            <v>REGISTRO DE GAVETA BRUTO DIAMETRO 2"</v>
          </cell>
          <cell r="C1271" t="str">
            <v>UN</v>
          </cell>
          <cell r="D1271">
            <v>72.16</v>
          </cell>
          <cell r="E1271">
            <v>9.74</v>
          </cell>
          <cell r="F1271">
            <v>81.9</v>
          </cell>
        </row>
        <row r="1272">
          <cell r="A1272">
            <v>80910</v>
          </cell>
          <cell r="B1272" t="str">
            <v>REGISTRO DE GAVETA BRUTO DIAMETRO 2.1/2"</v>
          </cell>
          <cell r="C1272" t="str">
            <v>UN</v>
          </cell>
          <cell r="D1272">
            <v>154.2</v>
          </cell>
          <cell r="E1272">
            <v>13.16</v>
          </cell>
          <cell r="F1272">
            <v>167.36</v>
          </cell>
        </row>
        <row r="1273">
          <cell r="A1273">
            <v>80911</v>
          </cell>
          <cell r="B1273" t="str">
            <v>REGISTRO DE GAVETA BRUTO 3"</v>
          </cell>
          <cell r="C1273" t="str">
            <v>UN</v>
          </cell>
          <cell r="D1273">
            <v>272.22</v>
          </cell>
          <cell r="E1273">
            <v>13.16</v>
          </cell>
          <cell r="F1273">
            <v>285.38</v>
          </cell>
        </row>
        <row r="1274">
          <cell r="A1274">
            <v>80912</v>
          </cell>
          <cell r="B1274" t="str">
            <v>REGISTRO DE GAVETA BRUTO 4"</v>
          </cell>
          <cell r="C1274" t="str">
            <v>UN</v>
          </cell>
          <cell r="D1274">
            <v>375.29</v>
          </cell>
          <cell r="E1274">
            <v>16.94</v>
          </cell>
          <cell r="F1274">
            <v>392.23</v>
          </cell>
        </row>
        <row r="1275">
          <cell r="A1275">
            <v>80916</v>
          </cell>
          <cell r="B1275" t="str">
            <v>REGISTRO GAVETA BRUTO DIAM.3/4"(20MM) - 2a. LINHA</v>
          </cell>
          <cell r="C1275" t="str">
            <v>UN</v>
          </cell>
          <cell r="D1275">
            <v>17.07</v>
          </cell>
          <cell r="E1275">
            <v>6.18</v>
          </cell>
          <cell r="F1275">
            <v>23.25</v>
          </cell>
        </row>
        <row r="1276">
          <cell r="A1276">
            <v>80917</v>
          </cell>
          <cell r="B1276" t="str">
            <v>REGISTRO DE GAVETA BRUTO 1" (25MM)- 2a. LINHA</v>
          </cell>
          <cell r="C1276" t="str">
            <v>UN</v>
          </cell>
          <cell r="D1276">
            <v>24.57</v>
          </cell>
          <cell r="E1276">
            <v>6.18</v>
          </cell>
          <cell r="F1276">
            <v>30.75</v>
          </cell>
        </row>
        <row r="1277">
          <cell r="A1277">
            <v>80918</v>
          </cell>
          <cell r="B1277" t="str">
            <v>REGISTRO GAVETA BRUTO DIAM.1.1/4" (32MM)-2a LINHA</v>
          </cell>
          <cell r="C1277" t="str">
            <v>UN</v>
          </cell>
          <cell r="D1277">
            <v>38.11</v>
          </cell>
          <cell r="E1277">
            <v>9.74</v>
          </cell>
          <cell r="F1277">
            <v>47.85</v>
          </cell>
        </row>
        <row r="1278">
          <cell r="A1278">
            <v>80925</v>
          </cell>
          <cell r="B1278" t="str">
            <v>REGISTRO DE GAVETA C/CANOPLA DIAMETRO 1/2"</v>
          </cell>
          <cell r="C1278" t="str">
            <v>UN</v>
          </cell>
          <cell r="D1278">
            <v>55.04</v>
          </cell>
          <cell r="E1278">
            <v>6.98</v>
          </cell>
          <cell r="F1278">
            <v>62.02</v>
          </cell>
        </row>
        <row r="1279">
          <cell r="A1279">
            <v>80926</v>
          </cell>
          <cell r="B1279" t="str">
            <v>REGISTRO DE GAVETA C/CANOPLA DIAMETRO 3/4"</v>
          </cell>
          <cell r="C1279" t="str">
            <v>UN</v>
          </cell>
          <cell r="D1279">
            <v>56.07</v>
          </cell>
          <cell r="E1279">
            <v>6.98</v>
          </cell>
          <cell r="F1279">
            <v>63.05</v>
          </cell>
        </row>
        <row r="1280">
          <cell r="A1280">
            <v>80927</v>
          </cell>
          <cell r="B1280" t="str">
            <v>REGISTRO DE GAVETA C/CANOPLA DIAMETRO 1"</v>
          </cell>
          <cell r="C1280" t="str">
            <v>UN</v>
          </cell>
          <cell r="D1280">
            <v>66.08</v>
          </cell>
          <cell r="E1280">
            <v>6.98</v>
          </cell>
          <cell r="F1280">
            <v>73.06</v>
          </cell>
        </row>
        <row r="1281">
          <cell r="A1281">
            <v>80928</v>
          </cell>
          <cell r="B1281" t="str">
            <v>REGISTRO DE GAVETA C/CANOPLA DIAMETRO 1.1/4"</v>
          </cell>
          <cell r="C1281" t="str">
            <v>UN</v>
          </cell>
          <cell r="D1281">
            <v>96.11</v>
          </cell>
          <cell r="E1281">
            <v>10.88</v>
          </cell>
          <cell r="F1281">
            <v>106.99</v>
          </cell>
        </row>
        <row r="1282">
          <cell r="A1282">
            <v>80929</v>
          </cell>
          <cell r="B1282" t="str">
            <v>REGISTRO DE GAVETA C/CANOPLA DIAMETRO 1.1/2"</v>
          </cell>
          <cell r="C1282" t="str">
            <v>UN</v>
          </cell>
          <cell r="D1282">
            <v>110.13</v>
          </cell>
          <cell r="E1282">
            <v>10.88</v>
          </cell>
          <cell r="F1282">
            <v>121.01</v>
          </cell>
        </row>
        <row r="1283">
          <cell r="A1283">
            <v>80935</v>
          </cell>
          <cell r="B1283" t="str">
            <v>REGIST. GAVETA C/CANOPLA DIAM.3/4"(20 MM)-2a LINHA</v>
          </cell>
          <cell r="C1283" t="str">
            <v>UN</v>
          </cell>
          <cell r="D1283">
            <v>42.72</v>
          </cell>
          <cell r="E1283">
            <v>6.98</v>
          </cell>
          <cell r="F1283">
            <v>49.7</v>
          </cell>
        </row>
        <row r="1284">
          <cell r="A1284">
            <v>80936</v>
          </cell>
          <cell r="B1284" t="str">
            <v>REGISTRO GAVETA C/CANOPLA DIAM.1" (25 MM) 2a. LINHA</v>
          </cell>
          <cell r="C1284" t="str">
            <v>UN</v>
          </cell>
          <cell r="D1284">
            <v>48.33</v>
          </cell>
          <cell r="E1284">
            <v>6.98</v>
          </cell>
          <cell r="F1284">
            <v>55.31</v>
          </cell>
        </row>
        <row r="1285">
          <cell r="A1285">
            <v>80937</v>
          </cell>
          <cell r="B1285" t="str">
            <v>REGIST.GAVETA C/CANOPLA DIAM.1.1/4" (32MM) - 2a LINHA</v>
          </cell>
          <cell r="C1285" t="str">
            <v>UN</v>
          </cell>
          <cell r="D1285">
            <v>72.71</v>
          </cell>
          <cell r="E1285">
            <v>10.88</v>
          </cell>
          <cell r="F1285">
            <v>83.59</v>
          </cell>
        </row>
        <row r="1286">
          <cell r="A1286">
            <v>80945</v>
          </cell>
          <cell r="B1286" t="str">
            <v>REGISTRO DE PRESSAO C/CANOPLA CROMADO DIAM.1/2"</v>
          </cell>
          <cell r="C1286" t="str">
            <v>UN</v>
          </cell>
          <cell r="D1286">
            <v>60.04</v>
          </cell>
          <cell r="E1286">
            <v>6.98</v>
          </cell>
          <cell r="F1286">
            <v>67.02</v>
          </cell>
        </row>
        <row r="1287">
          <cell r="A1287">
            <v>80946</v>
          </cell>
          <cell r="B1287" t="str">
            <v>REGISTRO DE PRESSAO C/CANOPLA CROMADA DIAM.3/4"</v>
          </cell>
          <cell r="C1287" t="str">
            <v>UN</v>
          </cell>
          <cell r="D1287">
            <v>60.07</v>
          </cell>
          <cell r="E1287">
            <v>6.98</v>
          </cell>
          <cell r="F1287">
            <v>67.05</v>
          </cell>
        </row>
        <row r="1288">
          <cell r="A1288">
            <v>80947</v>
          </cell>
          <cell r="B1288" t="str">
            <v>REGISTRO DE PRESSAO C/CANOPLA DIAM.1"</v>
          </cell>
          <cell r="C1288" t="str">
            <v>UN</v>
          </cell>
          <cell r="D1288">
            <v>51.08</v>
          </cell>
          <cell r="E1288">
            <v>6.98</v>
          </cell>
          <cell r="F1288">
            <v>58.06</v>
          </cell>
        </row>
        <row r="1289">
          <cell r="A1289">
            <v>80960</v>
          </cell>
          <cell r="B1289" t="str">
            <v>REGIST.PRESSAO C/CANOPLA DIAM.3/4" - 2a.LINHA</v>
          </cell>
          <cell r="C1289" t="str">
            <v>UN</v>
          </cell>
          <cell r="D1289">
            <v>60.07</v>
          </cell>
          <cell r="E1289">
            <v>6.98</v>
          </cell>
          <cell r="F1289">
            <v>67.05</v>
          </cell>
        </row>
        <row r="1290">
          <cell r="A1290">
            <v>80975</v>
          </cell>
          <cell r="B1290" t="str">
            <v>REGISTRO DE ESFERA DIAM.1/2"</v>
          </cell>
          <cell r="C1290" t="str">
            <v>UN</v>
          </cell>
          <cell r="D1290">
            <v>25.04</v>
          </cell>
          <cell r="E1290">
            <v>6.18</v>
          </cell>
          <cell r="F1290">
            <v>31.22</v>
          </cell>
        </row>
        <row r="1291">
          <cell r="A1291">
            <v>80976</v>
          </cell>
          <cell r="B1291" t="str">
            <v>REGISTRO DE ESFERA DIAMETRO 3/4"</v>
          </cell>
          <cell r="C1291" t="str">
            <v>UN</v>
          </cell>
          <cell r="D1291">
            <v>26.07</v>
          </cell>
          <cell r="E1291">
            <v>6.18</v>
          </cell>
          <cell r="F1291">
            <v>32.25</v>
          </cell>
        </row>
        <row r="1292">
          <cell r="A1292">
            <v>80977</v>
          </cell>
          <cell r="B1292" t="str">
            <v>REGISTRO DE ESFERA DIAMETRO 1"</v>
          </cell>
          <cell r="C1292" t="str">
            <v>UN</v>
          </cell>
          <cell r="D1292">
            <v>38.58</v>
          </cell>
          <cell r="E1292">
            <v>6.18</v>
          </cell>
          <cell r="F1292">
            <v>44.76</v>
          </cell>
        </row>
        <row r="1293">
          <cell r="A1293">
            <v>80978</v>
          </cell>
          <cell r="B1293" t="str">
            <v>REGISTRO DE ESFERA DIAMETRO 1.1/4"</v>
          </cell>
          <cell r="C1293" t="str">
            <v>UN</v>
          </cell>
          <cell r="D1293">
            <v>64.11</v>
          </cell>
          <cell r="E1293">
            <v>9.74</v>
          </cell>
          <cell r="F1293">
            <v>73.85</v>
          </cell>
        </row>
        <row r="1294">
          <cell r="A1294">
            <v>80979</v>
          </cell>
          <cell r="B1294" t="str">
            <v>REGISTRO DE ESFERA DIAMETRO 1.1/2"</v>
          </cell>
          <cell r="C1294" t="str">
            <v>UN</v>
          </cell>
          <cell r="D1294">
            <v>75.13</v>
          </cell>
          <cell r="E1294">
            <v>9.74</v>
          </cell>
          <cell r="F1294">
            <v>84.87</v>
          </cell>
        </row>
        <row r="1295">
          <cell r="A1295">
            <v>80980</v>
          </cell>
          <cell r="B1295" t="str">
            <v>REGISTRO DE ESFERA DIAMETRO 2"</v>
          </cell>
          <cell r="C1295" t="str">
            <v>UN</v>
          </cell>
          <cell r="D1295">
            <v>127.66</v>
          </cell>
          <cell r="E1295">
            <v>9.74</v>
          </cell>
          <cell r="F1295">
            <v>137.4</v>
          </cell>
        </row>
        <row r="1296">
          <cell r="A1296">
            <v>80981</v>
          </cell>
          <cell r="B1296" t="str">
            <v>REGISTRO DE ESFERA DIAMETRO 2.1/2"</v>
          </cell>
          <cell r="C1296" t="str">
            <v>UN</v>
          </cell>
          <cell r="D1296">
            <v>225.2</v>
          </cell>
          <cell r="E1296">
            <v>13.16</v>
          </cell>
          <cell r="F1296">
            <v>238.36</v>
          </cell>
        </row>
        <row r="1297">
          <cell r="A1297">
            <v>80982</v>
          </cell>
          <cell r="B1297" t="str">
            <v>REGISTRO DE ESFERA DIAM.3"</v>
          </cell>
          <cell r="C1297" t="str">
            <v>UN</v>
          </cell>
          <cell r="D1297">
            <v>310.22</v>
          </cell>
          <cell r="E1297">
            <v>13.16</v>
          </cell>
          <cell r="F1297">
            <v>323.38</v>
          </cell>
        </row>
        <row r="1298">
          <cell r="A1298">
            <v>80983</v>
          </cell>
          <cell r="B1298" t="str">
            <v>REGISTRO DE ESFERA DIAMETRO 4"</v>
          </cell>
          <cell r="C1298" t="str">
            <v>UN</v>
          </cell>
          <cell r="D1298">
            <v>425.29</v>
          </cell>
          <cell r="E1298">
            <v>16.94</v>
          </cell>
          <cell r="F1298">
            <v>442.23</v>
          </cell>
        </row>
        <row r="1299">
          <cell r="A1299">
            <v>80998</v>
          </cell>
          <cell r="B1299" t="str">
            <v>&gt;</v>
          </cell>
          <cell r="C1299" t="str">
            <v>UD</v>
          </cell>
          <cell r="D1299">
            <v>17.65</v>
          </cell>
          <cell r="E1299">
            <v>0</v>
          </cell>
          <cell r="F1299">
            <v>17.65</v>
          </cell>
        </row>
        <row r="1300">
          <cell r="A1300">
            <v>80999</v>
          </cell>
          <cell r="B1300" t="str">
            <v>&gt;</v>
          </cell>
          <cell r="C1300" t="str">
            <v>UD</v>
          </cell>
          <cell r="D1300">
            <v>0</v>
          </cell>
          <cell r="E1300">
            <v>39.64</v>
          </cell>
          <cell r="F1300">
            <v>39.64</v>
          </cell>
        </row>
        <row r="1301">
          <cell r="A1301">
            <v>81000</v>
          </cell>
          <cell r="B1301" t="str">
            <v>AGUA FRIA</v>
          </cell>
          <cell r="C1301" t="str">
            <v> </v>
          </cell>
          <cell r="D1301">
            <v>0</v>
          </cell>
          <cell r="E1301">
            <v>0</v>
          </cell>
          <cell r="F1301">
            <v>0</v>
          </cell>
        </row>
        <row r="1302">
          <cell r="A1302">
            <v>81001</v>
          </cell>
          <cell r="B1302" t="str">
            <v>T U B O S   DE  P V C   S O L D A V E L</v>
          </cell>
          <cell r="C1302" t="str">
            <v> </v>
          </cell>
          <cell r="D1302">
            <v>0</v>
          </cell>
          <cell r="E1302">
            <v>0</v>
          </cell>
          <cell r="F1302">
            <v>0</v>
          </cell>
        </row>
        <row r="1303">
          <cell r="A1303">
            <v>81002</v>
          </cell>
          <cell r="B1303" t="str">
            <v>TUBO SOLDAVEL PVC MARROM DIAMETRO 20 mm</v>
          </cell>
          <cell r="C1303" t="str">
            <v>ML</v>
          </cell>
          <cell r="D1303">
            <v>1.31</v>
          </cell>
          <cell r="E1303">
            <v>1.03</v>
          </cell>
          <cell r="F1303">
            <v>2.34</v>
          </cell>
        </row>
        <row r="1304">
          <cell r="A1304">
            <v>81003</v>
          </cell>
          <cell r="B1304" t="str">
            <v>TUBO SOLDAVEL PVC MARROM DIAMETRO 25 mm</v>
          </cell>
          <cell r="C1304" t="str">
            <v>M</v>
          </cell>
          <cell r="D1304">
            <v>1.75</v>
          </cell>
          <cell r="E1304">
            <v>1.37</v>
          </cell>
          <cell r="F1304">
            <v>3.12</v>
          </cell>
        </row>
        <row r="1305">
          <cell r="A1305">
            <v>81004</v>
          </cell>
          <cell r="B1305" t="str">
            <v>TUBO SOLDAVEL PVC MARROM DIAMETRO 32 mm</v>
          </cell>
          <cell r="C1305" t="str">
            <v>ML</v>
          </cell>
          <cell r="D1305">
            <v>3.77</v>
          </cell>
          <cell r="E1305">
            <v>1.49</v>
          </cell>
          <cell r="F1305">
            <v>5.26</v>
          </cell>
        </row>
        <row r="1306">
          <cell r="A1306">
            <v>81005</v>
          </cell>
          <cell r="B1306" t="str">
            <v>TUBO SOLDAVEL PVC MARROM DIAM.(40 mm)</v>
          </cell>
          <cell r="C1306" t="str">
            <v>ML</v>
          </cell>
          <cell r="D1306">
            <v>5.3</v>
          </cell>
          <cell r="E1306">
            <v>2.29</v>
          </cell>
          <cell r="F1306">
            <v>7.59</v>
          </cell>
        </row>
        <row r="1307">
          <cell r="A1307">
            <v>81006</v>
          </cell>
          <cell r="B1307" t="str">
            <v>TUBO SOLDAVEL PVC MARROM DIAM. 50 mm</v>
          </cell>
          <cell r="C1307" t="str">
            <v>ML</v>
          </cell>
          <cell r="D1307">
            <v>6.37</v>
          </cell>
          <cell r="E1307">
            <v>2.75</v>
          </cell>
          <cell r="F1307">
            <v>9.12</v>
          </cell>
        </row>
        <row r="1308">
          <cell r="A1308">
            <v>81007</v>
          </cell>
          <cell r="B1308" t="str">
            <v>TUBO SOLDAVEL PVC MARROM DIAMETRO 60 mm (2")</v>
          </cell>
          <cell r="C1308" t="str">
            <v>ML</v>
          </cell>
          <cell r="D1308">
            <v>11.19</v>
          </cell>
          <cell r="E1308">
            <v>3.44</v>
          </cell>
          <cell r="F1308">
            <v>14.63</v>
          </cell>
        </row>
        <row r="1309">
          <cell r="A1309">
            <v>81008</v>
          </cell>
          <cell r="B1309" t="str">
            <v>TUBO SOLDAVEL PVC MARROM DIAMETRO 75 mm</v>
          </cell>
          <cell r="C1309" t="str">
            <v>ML</v>
          </cell>
          <cell r="D1309">
            <v>17.68</v>
          </cell>
          <cell r="E1309">
            <v>4.69</v>
          </cell>
          <cell r="F1309">
            <v>22.37</v>
          </cell>
        </row>
        <row r="1310">
          <cell r="A1310">
            <v>81009</v>
          </cell>
          <cell r="B1310" t="str">
            <v>TUBO SOLDAVEL PVC MARROM DIAMETRO 85 mm</v>
          </cell>
          <cell r="C1310" t="str">
            <v>ML</v>
          </cell>
          <cell r="D1310">
            <v>21.04</v>
          </cell>
          <cell r="E1310">
            <v>5.49</v>
          </cell>
          <cell r="F1310">
            <v>26.53</v>
          </cell>
        </row>
        <row r="1311">
          <cell r="A1311">
            <v>81010</v>
          </cell>
          <cell r="B1311" t="str">
            <v>TUBO SOLDAVEL PVC MARROM DIAMETRO 110 mm</v>
          </cell>
          <cell r="C1311" t="str">
            <v>ML</v>
          </cell>
          <cell r="D1311">
            <v>36.19</v>
          </cell>
          <cell r="E1311">
            <v>5.96</v>
          </cell>
          <cell r="F1311">
            <v>42.15</v>
          </cell>
        </row>
        <row r="1312">
          <cell r="A1312">
            <v>81038</v>
          </cell>
          <cell r="B1312" t="str">
            <v>&gt;</v>
          </cell>
          <cell r="C1312" t="str">
            <v>UD</v>
          </cell>
          <cell r="D1312">
            <v>17.65</v>
          </cell>
          <cell r="E1312">
            <v>0</v>
          </cell>
          <cell r="F1312">
            <v>17.65</v>
          </cell>
        </row>
        <row r="1313">
          <cell r="A1313">
            <v>81039</v>
          </cell>
          <cell r="B1313" t="str">
            <v>&gt;</v>
          </cell>
          <cell r="C1313" t="str">
            <v>UD</v>
          </cell>
          <cell r="D1313">
            <v>0</v>
          </cell>
          <cell r="E1313">
            <v>39.64</v>
          </cell>
          <cell r="F1313">
            <v>39.64</v>
          </cell>
        </row>
        <row r="1314">
          <cell r="A1314">
            <v>81040</v>
          </cell>
          <cell r="B1314" t="str">
            <v>A D A P T A D O R E S  DE   P V C    S O L D A V E</v>
          </cell>
          <cell r="C1314" t="str">
            <v> </v>
          </cell>
          <cell r="D1314">
            <v>0</v>
          </cell>
          <cell r="E1314">
            <v>0</v>
          </cell>
          <cell r="F1314">
            <v>0</v>
          </cell>
        </row>
        <row r="1315">
          <cell r="A1315">
            <v>81041</v>
          </cell>
          <cell r="B1315" t="str">
            <v>ADAPTAD.PVC SOLD.LONG.C/FL.LIV.P/CX.DAGUA 25X3/4"</v>
          </cell>
          <cell r="C1315" t="str">
            <v>UN</v>
          </cell>
          <cell r="D1315">
            <v>6.66</v>
          </cell>
          <cell r="E1315">
            <v>1.03</v>
          </cell>
          <cell r="F1315">
            <v>7.69</v>
          </cell>
        </row>
        <row r="1316">
          <cell r="A1316">
            <v>81042</v>
          </cell>
          <cell r="B1316" t="str">
            <v>ADAPTAD.PVC SOLD.LONG.C/FL.LIV.P/CX.DAGUA 32X1"</v>
          </cell>
          <cell r="C1316" t="str">
            <v>UN</v>
          </cell>
          <cell r="D1316">
            <v>9.47</v>
          </cell>
          <cell r="E1316">
            <v>1.03</v>
          </cell>
          <cell r="F1316">
            <v>10.5</v>
          </cell>
        </row>
        <row r="1317">
          <cell r="A1317">
            <v>81043</v>
          </cell>
          <cell r="B1317" t="str">
            <v>ADAPTAD.PVC SOLD.LONG.C/FL.P/CX.DAGUA 50X1.1/2</v>
          </cell>
          <cell r="C1317" t="str">
            <v>UN</v>
          </cell>
          <cell r="D1317">
            <v>11.71</v>
          </cell>
          <cell r="E1317">
            <v>1.61</v>
          </cell>
          <cell r="F1317">
            <v>13.32</v>
          </cell>
        </row>
        <row r="1318">
          <cell r="A1318">
            <v>81044</v>
          </cell>
          <cell r="B1318" t="str">
            <v>ADAPTAD.PVC SOLD.LONG.C/FLANG.P/CX.DAGUA 60X2"</v>
          </cell>
          <cell r="C1318" t="str">
            <v>UN</v>
          </cell>
          <cell r="D1318">
            <v>23.63</v>
          </cell>
          <cell r="E1318">
            <v>1.61</v>
          </cell>
          <cell r="F1318">
            <v>25.24</v>
          </cell>
        </row>
        <row r="1319">
          <cell r="A1319">
            <v>81046</v>
          </cell>
          <cell r="B1319" t="str">
            <v>ADAPTADOR PVC SOLD.LONGO C/FL.LIV.P/CX.DAGUA 110 X 4"</v>
          </cell>
          <cell r="C1319" t="str">
            <v>UN</v>
          </cell>
          <cell r="D1319">
            <v>175.11</v>
          </cell>
          <cell r="E1319">
            <v>2.63</v>
          </cell>
          <cell r="F1319">
            <v>177.74</v>
          </cell>
        </row>
        <row r="1320">
          <cell r="A1320">
            <v>81055</v>
          </cell>
          <cell r="B1320" t="str">
            <v>ADAPTAD.SOLD. C/FL.LIVRES P/CX.DAGUA 25X3/4"</v>
          </cell>
          <cell r="C1320" t="str">
            <v>UN</v>
          </cell>
          <cell r="D1320">
            <v>6.97</v>
          </cell>
          <cell r="E1320">
            <v>1.03</v>
          </cell>
          <cell r="F1320">
            <v>8</v>
          </cell>
        </row>
        <row r="1321">
          <cell r="A1321">
            <v>81056</v>
          </cell>
          <cell r="B1321" t="str">
            <v>ADAPTADOR SOLD.C/FLANGES LIVRES P/CX.DAGUA 32X1"</v>
          </cell>
          <cell r="C1321" t="str">
            <v>UN</v>
          </cell>
          <cell r="D1321">
            <v>9.91</v>
          </cell>
          <cell r="E1321">
            <v>1.03</v>
          </cell>
          <cell r="F1321">
            <v>10.94</v>
          </cell>
        </row>
        <row r="1322">
          <cell r="A1322">
            <v>81057</v>
          </cell>
          <cell r="B1322" t="str">
            <v>ADAPTADOR SOLD.C/FLANGES LIV.P/CX.DAGUA 40X1.1/4"</v>
          </cell>
          <cell r="C1322" t="str">
            <v>UN</v>
          </cell>
          <cell r="D1322">
            <v>14</v>
          </cell>
          <cell r="E1322">
            <v>1.03</v>
          </cell>
          <cell r="F1322">
            <v>15.03</v>
          </cell>
        </row>
        <row r="1323">
          <cell r="A1323">
            <v>81058</v>
          </cell>
          <cell r="B1323" t="str">
            <v>ADAPTAD.SOLD.C/FL.LIVRES P/CX.DAGUA 50X1.1/2</v>
          </cell>
          <cell r="C1323" t="str">
            <v>UN</v>
          </cell>
          <cell r="D1323">
            <v>11.6</v>
          </cell>
          <cell r="E1323">
            <v>1.61</v>
          </cell>
          <cell r="F1323">
            <v>13.21</v>
          </cell>
        </row>
        <row r="1324">
          <cell r="A1324">
            <v>81065</v>
          </cell>
          <cell r="B1324" t="str">
            <v>ADAPTAD.SOLD.CURTO C/BOLSA E ROSCA P/REG.20X1/2"</v>
          </cell>
          <cell r="C1324" t="str">
            <v>UN</v>
          </cell>
          <cell r="D1324">
            <v>0.43</v>
          </cell>
          <cell r="E1324">
            <v>1.71</v>
          </cell>
          <cell r="F1324">
            <v>2.14</v>
          </cell>
        </row>
        <row r="1325">
          <cell r="A1325">
            <v>81066</v>
          </cell>
          <cell r="B1325" t="str">
            <v>ADAPTAD.SOLD.CURTO C/BOLSA E ROSCA P/REG.25X3/4"</v>
          </cell>
          <cell r="C1325" t="str">
            <v>UN</v>
          </cell>
          <cell r="D1325">
            <v>0.56</v>
          </cell>
          <cell r="E1325">
            <v>1.71</v>
          </cell>
          <cell r="F1325">
            <v>2.27</v>
          </cell>
        </row>
        <row r="1326">
          <cell r="A1326">
            <v>81067</v>
          </cell>
          <cell r="B1326" t="str">
            <v>ADAPTAD.SOLD.CURTO C/BOLSA E ROSCA P/REG.32X1"</v>
          </cell>
          <cell r="C1326" t="str">
            <v>UN</v>
          </cell>
          <cell r="D1326">
            <v>1.07</v>
          </cell>
          <cell r="E1326">
            <v>1.71</v>
          </cell>
          <cell r="F1326">
            <v>2.78</v>
          </cell>
        </row>
        <row r="1327">
          <cell r="A1327">
            <v>81068</v>
          </cell>
          <cell r="B1327" t="str">
            <v>ADAPTAD.SOLD.CURTO C/BOLSA/ROSCA P/REG.40X1 1/4"</v>
          </cell>
          <cell r="C1327" t="str">
            <v>UN</v>
          </cell>
          <cell r="D1327">
            <v>2.02</v>
          </cell>
          <cell r="E1327">
            <v>2.86</v>
          </cell>
          <cell r="F1327">
            <v>4.88</v>
          </cell>
        </row>
        <row r="1328">
          <cell r="A1328">
            <v>81069</v>
          </cell>
          <cell r="B1328" t="str">
            <v>ADAPTAD.SOLD.CURTO C/BOLSA/ROSCA P/REG.50X11/2"</v>
          </cell>
          <cell r="C1328" t="str">
            <v>UN</v>
          </cell>
          <cell r="D1328">
            <v>2.58</v>
          </cell>
          <cell r="E1328">
            <v>2.86</v>
          </cell>
          <cell r="F1328">
            <v>5.44</v>
          </cell>
        </row>
        <row r="1329">
          <cell r="A1329">
            <v>81070</v>
          </cell>
          <cell r="B1329" t="str">
            <v>ADAPTAD.SOLD.CURTO C/BOLSA/ROSCA P/REGIST.60X2"</v>
          </cell>
          <cell r="C1329" t="str">
            <v>UN</v>
          </cell>
          <cell r="D1329">
            <v>6.34</v>
          </cell>
          <cell r="E1329">
            <v>2.86</v>
          </cell>
          <cell r="F1329">
            <v>9.2</v>
          </cell>
        </row>
        <row r="1330">
          <cell r="A1330">
            <v>81071</v>
          </cell>
          <cell r="B1330" t="str">
            <v>ADAPTADOR SOLDAVEL CURTO C/BR P/REG.75X2.1/2"</v>
          </cell>
          <cell r="C1330" t="str">
            <v>UN</v>
          </cell>
          <cell r="D1330">
            <v>7.43</v>
          </cell>
          <cell r="E1330">
            <v>3.44</v>
          </cell>
          <cell r="F1330">
            <v>10.87</v>
          </cell>
        </row>
        <row r="1331">
          <cell r="A1331">
            <v>81072</v>
          </cell>
          <cell r="B1331" t="str">
            <v>ADAPTADOR SOLDAVEL CURTO C/BR P/REG. 85 X 3"</v>
          </cell>
          <cell r="C1331" t="str">
            <v>UN</v>
          </cell>
          <cell r="D1331">
            <v>12.14</v>
          </cell>
          <cell r="E1331">
            <v>3.44</v>
          </cell>
          <cell r="F1331">
            <v>15.58</v>
          </cell>
        </row>
        <row r="1332">
          <cell r="A1332">
            <v>81073</v>
          </cell>
          <cell r="B1332" t="str">
            <v>ADAPTADOR SOLDAVEL CURTO C/BR P/REG. 110 X 4"</v>
          </cell>
          <cell r="C1332" t="str">
            <v>UN</v>
          </cell>
          <cell r="D1332">
            <v>21.1</v>
          </cell>
          <cell r="E1332">
            <v>3.44</v>
          </cell>
          <cell r="F1332">
            <v>24.54</v>
          </cell>
        </row>
        <row r="1333">
          <cell r="A1333">
            <v>81083</v>
          </cell>
          <cell r="B1333" t="str">
            <v>ADAPTAD.JUNTA ELAST.P/SIFAO METAL.40MM X 1.1/2"</v>
          </cell>
          <cell r="C1333" t="str">
            <v>UN</v>
          </cell>
          <cell r="D1333">
            <v>2.56</v>
          </cell>
          <cell r="E1333">
            <v>2.86</v>
          </cell>
          <cell r="F1333">
            <v>5.42</v>
          </cell>
        </row>
        <row r="1334">
          <cell r="A1334">
            <v>81084</v>
          </cell>
          <cell r="B1334" t="str">
            <v>ADAPTADOR PVC P/SIFAO PVC 40 MM X 1.1/4"</v>
          </cell>
          <cell r="C1334" t="str">
            <v>UN</v>
          </cell>
          <cell r="D1334">
            <v>1.61</v>
          </cell>
          <cell r="E1334">
            <v>2.86</v>
          </cell>
          <cell r="F1334">
            <v>4.47</v>
          </cell>
        </row>
        <row r="1335">
          <cell r="A1335">
            <v>81098</v>
          </cell>
          <cell r="B1335" t="str">
            <v>&gt;</v>
          </cell>
          <cell r="C1335" t="str">
            <v>UD</v>
          </cell>
          <cell r="D1335">
            <v>17.65</v>
          </cell>
          <cell r="E1335">
            <v>0</v>
          </cell>
          <cell r="F1335">
            <v>17.65</v>
          </cell>
        </row>
        <row r="1336">
          <cell r="A1336">
            <v>81099</v>
          </cell>
          <cell r="B1336" t="str">
            <v>&gt;</v>
          </cell>
          <cell r="C1336" t="str">
            <v>UD</v>
          </cell>
          <cell r="D1336">
            <v>0</v>
          </cell>
          <cell r="E1336">
            <v>39.64</v>
          </cell>
          <cell r="F1336">
            <v>39.64</v>
          </cell>
        </row>
        <row r="1337">
          <cell r="A1337">
            <v>81100</v>
          </cell>
          <cell r="B1337" t="str">
            <v>L U V A S  DE  P V C</v>
          </cell>
          <cell r="C1337" t="str">
            <v> </v>
          </cell>
          <cell r="D1337">
            <v>0</v>
          </cell>
          <cell r="E1337">
            <v>0</v>
          </cell>
          <cell r="F1337">
            <v>0</v>
          </cell>
        </row>
        <row r="1338">
          <cell r="A1338">
            <v>81101</v>
          </cell>
          <cell r="B1338" t="str">
            <v>LUVA SOLDAVEL DIAMETRO 20 mm</v>
          </cell>
          <cell r="C1338" t="str">
            <v>UN</v>
          </cell>
          <cell r="D1338">
            <v>0.4</v>
          </cell>
          <cell r="E1338">
            <v>1.03</v>
          </cell>
          <cell r="F1338">
            <v>1.43</v>
          </cell>
        </row>
        <row r="1339">
          <cell r="A1339">
            <v>81102</v>
          </cell>
          <cell r="B1339" t="str">
            <v>LUVA SOLDAVEL DIAMETRO 25 mm</v>
          </cell>
          <cell r="C1339" t="str">
            <v>UN</v>
          </cell>
          <cell r="D1339">
            <v>0.5</v>
          </cell>
          <cell r="E1339">
            <v>1.03</v>
          </cell>
          <cell r="F1339">
            <v>1.53</v>
          </cell>
        </row>
        <row r="1340">
          <cell r="A1340">
            <v>81103</v>
          </cell>
          <cell r="B1340" t="str">
            <v>LUVA SOLDAVEL DIAMETRO 32 mm</v>
          </cell>
          <cell r="C1340" t="str">
            <v>UN</v>
          </cell>
          <cell r="D1340">
            <v>0.9</v>
          </cell>
          <cell r="E1340">
            <v>1.03</v>
          </cell>
          <cell r="F1340">
            <v>1.93</v>
          </cell>
        </row>
        <row r="1341">
          <cell r="A1341">
            <v>81104</v>
          </cell>
          <cell r="B1341" t="str">
            <v>LUVA SOLDAVEL DIAMETRO 40 mm</v>
          </cell>
          <cell r="C1341" t="str">
            <v>UN</v>
          </cell>
          <cell r="D1341">
            <v>1.8</v>
          </cell>
          <cell r="E1341">
            <v>1.61</v>
          </cell>
          <cell r="F1341">
            <v>3.41</v>
          </cell>
        </row>
        <row r="1342">
          <cell r="A1342">
            <v>81105</v>
          </cell>
          <cell r="B1342" t="str">
            <v>LUVA SOLDAVEL DIAMETRO 50 mm</v>
          </cell>
          <cell r="C1342" t="str">
            <v>UN</v>
          </cell>
          <cell r="D1342">
            <v>2.2</v>
          </cell>
          <cell r="E1342">
            <v>1.61</v>
          </cell>
          <cell r="F1342">
            <v>3.81</v>
          </cell>
        </row>
        <row r="1343">
          <cell r="A1343">
            <v>81106</v>
          </cell>
          <cell r="B1343" t="str">
            <v>LUVA SOLDAVEL DIAMETRO 60 mm</v>
          </cell>
          <cell r="C1343" t="str">
            <v>UN</v>
          </cell>
          <cell r="D1343">
            <v>6.15</v>
          </cell>
          <cell r="E1343">
            <v>1.61</v>
          </cell>
          <cell r="F1343">
            <v>7.76</v>
          </cell>
        </row>
        <row r="1344">
          <cell r="A1344">
            <v>81107</v>
          </cell>
          <cell r="B1344" t="str">
            <v>LUVA SOLDAVEL DIAMETRO 75 mm</v>
          </cell>
          <cell r="C1344" t="str">
            <v>UN</v>
          </cell>
          <cell r="D1344">
            <v>9.6</v>
          </cell>
          <cell r="E1344">
            <v>2.12</v>
          </cell>
          <cell r="F1344">
            <v>11.72</v>
          </cell>
        </row>
        <row r="1345">
          <cell r="A1345">
            <v>81108</v>
          </cell>
          <cell r="B1345" t="str">
            <v>LUVA SOLDAVEL DIAMETRO 85 mm</v>
          </cell>
          <cell r="C1345" t="str">
            <v>UN</v>
          </cell>
          <cell r="D1345">
            <v>22.8</v>
          </cell>
          <cell r="E1345">
            <v>2.12</v>
          </cell>
          <cell r="F1345">
            <v>24.92</v>
          </cell>
        </row>
        <row r="1346">
          <cell r="A1346">
            <v>81109</v>
          </cell>
          <cell r="B1346" t="str">
            <v>LUVA SOLDAVEL DIAMETRO 110 mm</v>
          </cell>
          <cell r="C1346" t="str">
            <v>UN</v>
          </cell>
          <cell r="D1346">
            <v>39.6</v>
          </cell>
          <cell r="E1346">
            <v>2.63</v>
          </cell>
          <cell r="F1346">
            <v>42.23</v>
          </cell>
        </row>
        <row r="1347">
          <cell r="A1347">
            <v>81120</v>
          </cell>
          <cell r="B1347" t="str">
            <v>LUVA DE REDUCAO SOLDAVEL DIAMETRO 25 X 20 mm</v>
          </cell>
          <cell r="C1347" t="str">
            <v>UN</v>
          </cell>
          <cell r="D1347">
            <v>0.65</v>
          </cell>
          <cell r="E1347">
            <v>1.03</v>
          </cell>
          <cell r="F1347">
            <v>1.68</v>
          </cell>
        </row>
        <row r="1348">
          <cell r="A1348">
            <v>81121</v>
          </cell>
          <cell r="B1348" t="str">
            <v>LUVA DE REDUCAO SOLDAVEL C/ROSCA 25 X 1/2"</v>
          </cell>
          <cell r="C1348" t="str">
            <v>UN</v>
          </cell>
          <cell r="D1348">
            <v>1.02</v>
          </cell>
          <cell r="E1348">
            <v>1.71</v>
          </cell>
          <cell r="F1348">
            <v>2.73</v>
          </cell>
        </row>
        <row r="1349">
          <cell r="A1349">
            <v>81122</v>
          </cell>
          <cell r="B1349" t="str">
            <v>LUVA DE REDUCAO SOLDAVEL DIAMETRO 32 X 25 mm</v>
          </cell>
          <cell r="C1349" t="str">
            <v>UN</v>
          </cell>
          <cell r="D1349">
            <v>1.6</v>
          </cell>
          <cell r="E1349">
            <v>1.03</v>
          </cell>
          <cell r="F1349">
            <v>2.63</v>
          </cell>
        </row>
        <row r="1350">
          <cell r="A1350">
            <v>81130</v>
          </cell>
          <cell r="B1350" t="str">
            <v>LUVA SOLDAVEL C/ROSCA DIAMETRO 20 X 1/2"</v>
          </cell>
          <cell r="C1350" t="str">
            <v>UN</v>
          </cell>
          <cell r="D1350">
            <v>0.66</v>
          </cell>
          <cell r="E1350">
            <v>1.71</v>
          </cell>
          <cell r="F1350">
            <v>2.37</v>
          </cell>
        </row>
        <row r="1351">
          <cell r="A1351">
            <v>81131</v>
          </cell>
          <cell r="B1351" t="str">
            <v>LUVA SOLDAVEL C/ROSCA DIAMETRO 25 X 3/4"</v>
          </cell>
          <cell r="C1351" t="str">
            <v>UN</v>
          </cell>
          <cell r="D1351">
            <v>0.93</v>
          </cell>
          <cell r="E1351">
            <v>1.71</v>
          </cell>
          <cell r="F1351">
            <v>2.64</v>
          </cell>
        </row>
        <row r="1352">
          <cell r="A1352">
            <v>81132</v>
          </cell>
          <cell r="B1352" t="str">
            <v>LUVA SOLDAVEL C/ROSCA DIAMETRO 32 X 1"</v>
          </cell>
          <cell r="C1352" t="str">
            <v>UN</v>
          </cell>
          <cell r="D1352">
            <v>2.64</v>
          </cell>
          <cell r="E1352">
            <v>1.71</v>
          </cell>
          <cell r="F1352">
            <v>4.35</v>
          </cell>
        </row>
        <row r="1353">
          <cell r="A1353">
            <v>81133</v>
          </cell>
          <cell r="B1353" t="str">
            <v>LUVA SOLDAVEL C/ROSCA DIAMETRO 40 X 1.1/4"</v>
          </cell>
          <cell r="C1353" t="str">
            <v>UN</v>
          </cell>
          <cell r="D1353">
            <v>5.64</v>
          </cell>
          <cell r="E1353">
            <v>2.86</v>
          </cell>
          <cell r="F1353">
            <v>8.5</v>
          </cell>
        </row>
        <row r="1354">
          <cell r="A1354">
            <v>81134</v>
          </cell>
          <cell r="B1354" t="str">
            <v>LUVA SOLDAVEL C/ROSCA DIAMETRO 50 X 1.1/2"</v>
          </cell>
          <cell r="C1354" t="str">
            <v>UN</v>
          </cell>
          <cell r="D1354">
            <v>9.31</v>
          </cell>
          <cell r="E1354">
            <v>2.86</v>
          </cell>
          <cell r="F1354">
            <v>12.17</v>
          </cell>
        </row>
        <row r="1355">
          <cell r="A1355">
            <v>81144</v>
          </cell>
          <cell r="B1355" t="str">
            <v>LUVA SOLD.C/BUCHA DE LATAO 20 X 1/2" COR AZUL</v>
          </cell>
          <cell r="C1355" t="str">
            <v>UN</v>
          </cell>
          <cell r="D1355">
            <v>3.22</v>
          </cell>
          <cell r="E1355">
            <v>1.03</v>
          </cell>
          <cell r="F1355">
            <v>4.25</v>
          </cell>
        </row>
        <row r="1356">
          <cell r="A1356">
            <v>81145</v>
          </cell>
          <cell r="B1356" t="str">
            <v>LUVA RED.SOLDAVEL C/BUCHA LATAO DIAM.25 X 1/2"</v>
          </cell>
          <cell r="C1356" t="str">
            <v>UN</v>
          </cell>
          <cell r="D1356">
            <v>3</v>
          </cell>
          <cell r="E1356">
            <v>1.03</v>
          </cell>
          <cell r="F1356">
            <v>4.03</v>
          </cell>
        </row>
        <row r="1357">
          <cell r="A1357">
            <v>81146</v>
          </cell>
          <cell r="B1357" t="str">
            <v>LUVA SOLD.C/BUCHA DE LATAO 25X3/4" COR AZUL</v>
          </cell>
          <cell r="C1357" t="str">
            <v>UN</v>
          </cell>
          <cell r="D1357">
            <v>3.63</v>
          </cell>
          <cell r="E1357">
            <v>1.03</v>
          </cell>
          <cell r="F1357">
            <v>4.66</v>
          </cell>
        </row>
        <row r="1358">
          <cell r="A1358">
            <v>81158</v>
          </cell>
          <cell r="B1358" t="str">
            <v>&gt;</v>
          </cell>
          <cell r="C1358" t="str">
            <v>UD</v>
          </cell>
          <cell r="D1358">
            <v>17.65</v>
          </cell>
          <cell r="E1358">
            <v>0</v>
          </cell>
          <cell r="F1358">
            <v>17.65</v>
          </cell>
        </row>
        <row r="1359">
          <cell r="A1359">
            <v>81159</v>
          </cell>
          <cell r="B1359" t="str">
            <v>&gt;</v>
          </cell>
          <cell r="C1359" t="str">
            <v>UD</v>
          </cell>
          <cell r="D1359">
            <v>0</v>
          </cell>
          <cell r="E1359">
            <v>39.64</v>
          </cell>
          <cell r="F1359">
            <v>39.64</v>
          </cell>
        </row>
        <row r="1360">
          <cell r="A1360">
            <v>81160</v>
          </cell>
          <cell r="B1360" t="str">
            <v>B U C H A S</v>
          </cell>
          <cell r="C1360" t="str">
            <v> </v>
          </cell>
          <cell r="D1360">
            <v>0</v>
          </cell>
          <cell r="E1360">
            <v>0</v>
          </cell>
          <cell r="F1360">
            <v>0</v>
          </cell>
        </row>
        <row r="1361">
          <cell r="A1361">
            <v>81161</v>
          </cell>
          <cell r="B1361" t="str">
            <v>BUCHA DE REDUCAO SOLD.CURTA 25 MM X 20 MM</v>
          </cell>
          <cell r="C1361" t="str">
            <v>UN</v>
          </cell>
          <cell r="D1361">
            <v>0.17</v>
          </cell>
          <cell r="E1361">
            <v>1.03</v>
          </cell>
          <cell r="F1361">
            <v>1.2</v>
          </cell>
        </row>
        <row r="1362">
          <cell r="A1362">
            <v>81162</v>
          </cell>
          <cell r="B1362" t="str">
            <v>BUCHA DE REDUCAO SOLD.CURTA 32 X 25 MM</v>
          </cell>
          <cell r="C1362" t="str">
            <v>UN</v>
          </cell>
          <cell r="D1362">
            <v>0.38</v>
          </cell>
          <cell r="E1362">
            <v>1.03</v>
          </cell>
          <cell r="F1362">
            <v>1.41</v>
          </cell>
        </row>
        <row r="1363">
          <cell r="A1363">
            <v>81163</v>
          </cell>
          <cell r="B1363" t="str">
            <v>BUCHA DE REDUCAO SOLD.CURTA 40 X 32 mm</v>
          </cell>
          <cell r="C1363" t="str">
            <v>UN</v>
          </cell>
          <cell r="D1363">
            <v>0.77</v>
          </cell>
          <cell r="E1363">
            <v>1.61</v>
          </cell>
          <cell r="F1363">
            <v>2.38</v>
          </cell>
        </row>
        <row r="1364">
          <cell r="A1364">
            <v>81164</v>
          </cell>
          <cell r="B1364" t="str">
            <v>BUCHA DE REDUCAO SOLD.CURTO 50 X 40 mm</v>
          </cell>
          <cell r="C1364" t="str">
            <v>UN</v>
          </cell>
          <cell r="D1364">
            <v>1.42</v>
          </cell>
          <cell r="E1364">
            <v>1.61</v>
          </cell>
          <cell r="F1364">
            <v>3.03</v>
          </cell>
        </row>
        <row r="1365">
          <cell r="A1365">
            <v>81165</v>
          </cell>
          <cell r="B1365" t="str">
            <v>BUCHA DE REDUCAO SOLD. CURTA 60 X 50 mm</v>
          </cell>
          <cell r="C1365" t="str">
            <v>UN</v>
          </cell>
          <cell r="D1365">
            <v>2.35</v>
          </cell>
          <cell r="E1365">
            <v>1.61</v>
          </cell>
          <cell r="F1365">
            <v>3.96</v>
          </cell>
        </row>
        <row r="1366">
          <cell r="A1366">
            <v>81166</v>
          </cell>
          <cell r="B1366" t="str">
            <v>BUCHA DE REDUCAO SOLDAVEL CURTA 75 X 60 mm</v>
          </cell>
          <cell r="C1366" t="str">
            <v>UN</v>
          </cell>
          <cell r="D1366">
            <v>6</v>
          </cell>
          <cell r="E1366">
            <v>2.17</v>
          </cell>
          <cell r="F1366">
            <v>8.17</v>
          </cell>
        </row>
        <row r="1367">
          <cell r="A1367">
            <v>81167</v>
          </cell>
          <cell r="B1367" t="str">
            <v>BUCHA DE REDUCAO SOLDAVEL CURTA 85 X 75 mm</v>
          </cell>
          <cell r="C1367" t="str">
            <v>UN</v>
          </cell>
          <cell r="D1367">
            <v>6.4</v>
          </cell>
          <cell r="E1367">
            <v>2.17</v>
          </cell>
          <cell r="F1367">
            <v>8.57</v>
          </cell>
        </row>
        <row r="1368">
          <cell r="A1368">
            <v>81168</v>
          </cell>
          <cell r="B1368" t="str">
            <v>BUCHA DE REDUCAO SOLDAVEL CURTA 110 X 85 mm</v>
          </cell>
          <cell r="C1368" t="str">
            <v>UN</v>
          </cell>
          <cell r="D1368">
            <v>32.5</v>
          </cell>
          <cell r="E1368">
            <v>2.63</v>
          </cell>
          <cell r="F1368">
            <v>35.13</v>
          </cell>
        </row>
        <row r="1369">
          <cell r="A1369">
            <v>81175</v>
          </cell>
          <cell r="B1369" t="str">
            <v>BUCHA DE REDUCAO SOLD.LONGA 32 X 20 mm</v>
          </cell>
          <cell r="C1369" t="str">
            <v>UN</v>
          </cell>
          <cell r="D1369">
            <v>1.04</v>
          </cell>
          <cell r="E1369">
            <v>1.03</v>
          </cell>
          <cell r="F1369">
            <v>2.07</v>
          </cell>
        </row>
        <row r="1370">
          <cell r="A1370">
            <v>81176</v>
          </cell>
          <cell r="B1370" t="str">
            <v>BUCHA DE REDUCAO SOLD.LONGA 40 X 20 mm</v>
          </cell>
          <cell r="C1370" t="str">
            <v>UN</v>
          </cell>
          <cell r="D1370">
            <v>1.53</v>
          </cell>
          <cell r="E1370">
            <v>1.61</v>
          </cell>
          <cell r="F1370">
            <v>3.14</v>
          </cell>
        </row>
        <row r="1371">
          <cell r="A1371">
            <v>81177</v>
          </cell>
          <cell r="B1371" t="str">
            <v>BUCHA DE REDUCAL SOLD.LONGA 40 X 25</v>
          </cell>
          <cell r="C1371" t="str">
            <v>UN</v>
          </cell>
          <cell r="D1371">
            <v>1.69</v>
          </cell>
          <cell r="E1371">
            <v>1.61</v>
          </cell>
          <cell r="F1371">
            <v>3.3</v>
          </cell>
        </row>
        <row r="1372">
          <cell r="A1372">
            <v>81178</v>
          </cell>
          <cell r="B1372" t="str">
            <v>BUCHA DE REDUCAO SOLD.LONGA 50 X 20 mm</v>
          </cell>
          <cell r="C1372" t="str">
            <v>UN</v>
          </cell>
          <cell r="D1372">
            <v>1.7</v>
          </cell>
          <cell r="E1372">
            <v>1.61</v>
          </cell>
          <cell r="F1372">
            <v>3.31</v>
          </cell>
        </row>
        <row r="1373">
          <cell r="A1373">
            <v>81179</v>
          </cell>
          <cell r="B1373" t="str">
            <v>BUCHA DE REDUCAO SOLDAVEL LONGA 50 X 25 mm</v>
          </cell>
          <cell r="C1373" t="str">
            <v>UN</v>
          </cell>
          <cell r="D1373">
            <v>1.8</v>
          </cell>
          <cell r="E1373">
            <v>1.61</v>
          </cell>
          <cell r="F1373">
            <v>3.41</v>
          </cell>
        </row>
        <row r="1374">
          <cell r="A1374">
            <v>81180</v>
          </cell>
          <cell r="B1374" t="str">
            <v>BUCHA DE REDUCAO SOLDAVEL LONGA 50 X 32 mm</v>
          </cell>
          <cell r="C1374" t="str">
            <v>UN</v>
          </cell>
          <cell r="D1374">
            <v>2.29</v>
          </cell>
          <cell r="E1374">
            <v>1.61</v>
          </cell>
          <cell r="F1374">
            <v>3.9</v>
          </cell>
        </row>
        <row r="1375">
          <cell r="A1375">
            <v>81181</v>
          </cell>
          <cell r="B1375" t="str">
            <v>BUCHA DE REDUCAO SOLDAVEL LONGA 60 X 25 mm</v>
          </cell>
          <cell r="C1375" t="str">
            <v>UN</v>
          </cell>
          <cell r="D1375">
            <v>3.83</v>
          </cell>
          <cell r="E1375">
            <v>1.61</v>
          </cell>
          <cell r="F1375">
            <v>5.44</v>
          </cell>
        </row>
        <row r="1376">
          <cell r="A1376">
            <v>81182</v>
          </cell>
          <cell r="B1376" t="str">
            <v>BUCHA DE REDUCAO SOLDAVEL LONGA 60 X 32 mm</v>
          </cell>
          <cell r="C1376" t="str">
            <v>UN</v>
          </cell>
          <cell r="D1376">
            <v>4.73</v>
          </cell>
          <cell r="E1376">
            <v>1.61</v>
          </cell>
          <cell r="F1376">
            <v>6.34</v>
          </cell>
        </row>
        <row r="1377">
          <cell r="A1377">
            <v>81183</v>
          </cell>
          <cell r="B1377" t="str">
            <v>BUCHA DE REDUCAO SOLDAVEL LONGA 60 X 40 mm</v>
          </cell>
          <cell r="C1377" t="str">
            <v>UN</v>
          </cell>
          <cell r="D1377">
            <v>5</v>
          </cell>
          <cell r="E1377">
            <v>2.17</v>
          </cell>
          <cell r="F1377">
            <v>7.17</v>
          </cell>
        </row>
        <row r="1378">
          <cell r="A1378">
            <v>81184</v>
          </cell>
          <cell r="B1378" t="str">
            <v>BUCHA DE REDUCAO SOLDAVEL LONGA 60 X 50 mm</v>
          </cell>
          <cell r="C1378" t="str">
            <v>UN</v>
          </cell>
          <cell r="D1378">
            <v>6.17</v>
          </cell>
          <cell r="E1378">
            <v>2.17</v>
          </cell>
          <cell r="F1378">
            <v>8.34</v>
          </cell>
        </row>
        <row r="1379">
          <cell r="A1379">
            <v>81198</v>
          </cell>
          <cell r="B1379" t="str">
            <v>&gt;</v>
          </cell>
          <cell r="C1379" t="str">
            <v>UD</v>
          </cell>
          <cell r="D1379">
            <v>17.65</v>
          </cell>
          <cell r="E1379">
            <v>0</v>
          </cell>
          <cell r="F1379">
            <v>17.65</v>
          </cell>
        </row>
        <row r="1380">
          <cell r="A1380">
            <v>81199</v>
          </cell>
          <cell r="B1380" t="str">
            <v>&gt;</v>
          </cell>
          <cell r="C1380" t="str">
            <v>UD</v>
          </cell>
          <cell r="D1380">
            <v>0</v>
          </cell>
          <cell r="E1380">
            <v>39.64</v>
          </cell>
          <cell r="F1380">
            <v>39.64</v>
          </cell>
        </row>
        <row r="1381">
          <cell r="A1381">
            <v>81200</v>
          </cell>
          <cell r="B1381" t="str">
            <v>N I P E L S</v>
          </cell>
          <cell r="C1381" t="str">
            <v> </v>
          </cell>
          <cell r="D1381">
            <v>0</v>
          </cell>
          <cell r="E1381">
            <v>0</v>
          </cell>
          <cell r="F1381">
            <v>0</v>
          </cell>
        </row>
        <row r="1382">
          <cell r="A1382">
            <v>81201</v>
          </cell>
          <cell r="B1382" t="str">
            <v>NIPEL COM ROSCA DIAMETRO 1/2"</v>
          </cell>
          <cell r="C1382" t="str">
            <v>UN</v>
          </cell>
          <cell r="D1382">
            <v>0.45</v>
          </cell>
          <cell r="E1382">
            <v>2.29</v>
          </cell>
          <cell r="F1382">
            <v>2.74</v>
          </cell>
        </row>
        <row r="1383">
          <cell r="A1383">
            <v>81202</v>
          </cell>
          <cell r="B1383" t="str">
            <v>NIPEL COM ROSCA DIAMETRO 3/4"</v>
          </cell>
          <cell r="C1383" t="str">
            <v>UN</v>
          </cell>
          <cell r="D1383">
            <v>0.95</v>
          </cell>
          <cell r="E1383">
            <v>2.29</v>
          </cell>
          <cell r="F1383">
            <v>3.24</v>
          </cell>
        </row>
        <row r="1384">
          <cell r="A1384">
            <v>81203</v>
          </cell>
          <cell r="B1384" t="str">
            <v>NIPEL COM ROSCA DIAMETRO 1"</v>
          </cell>
          <cell r="C1384" t="str">
            <v>UN</v>
          </cell>
          <cell r="D1384">
            <v>1</v>
          </cell>
          <cell r="E1384">
            <v>2.29</v>
          </cell>
          <cell r="F1384">
            <v>3.29</v>
          </cell>
        </row>
        <row r="1385">
          <cell r="A1385">
            <v>81204</v>
          </cell>
          <cell r="B1385" t="str">
            <v>NIPEL COM ROSCA DIAMETRO 1.1/4"</v>
          </cell>
          <cell r="C1385" t="str">
            <v>UN</v>
          </cell>
          <cell r="D1385">
            <v>2.68</v>
          </cell>
          <cell r="E1385">
            <v>4.01</v>
          </cell>
          <cell r="F1385">
            <v>6.69</v>
          </cell>
        </row>
        <row r="1386">
          <cell r="A1386">
            <v>81205</v>
          </cell>
          <cell r="B1386" t="str">
            <v>NIPEL COM ROSCA DIAMETRO 1.1/2"</v>
          </cell>
          <cell r="C1386" t="str">
            <v>UN</v>
          </cell>
          <cell r="D1386">
            <v>3.04</v>
          </cell>
          <cell r="E1386">
            <v>4.01</v>
          </cell>
          <cell r="F1386">
            <v>7.05</v>
          </cell>
        </row>
        <row r="1387">
          <cell r="A1387">
            <v>81206</v>
          </cell>
          <cell r="B1387" t="str">
            <v>NIPEL COM ROSCA DIAMETRO 2"</v>
          </cell>
          <cell r="C1387" t="str">
            <v>UN</v>
          </cell>
          <cell r="D1387">
            <v>5.56</v>
          </cell>
          <cell r="E1387">
            <v>4.01</v>
          </cell>
          <cell r="F1387">
            <v>9.57</v>
          </cell>
        </row>
        <row r="1388">
          <cell r="A1388">
            <v>81207</v>
          </cell>
          <cell r="B1388" t="str">
            <v>NIPEL COM ROSCA DIAMETRO 2.1/2"</v>
          </cell>
          <cell r="C1388" t="str">
            <v>UN</v>
          </cell>
          <cell r="D1388">
            <v>9.2</v>
          </cell>
          <cell r="E1388">
            <v>4.58</v>
          </cell>
          <cell r="F1388">
            <v>13.78</v>
          </cell>
        </row>
        <row r="1389">
          <cell r="A1389">
            <v>81208</v>
          </cell>
          <cell r="B1389" t="str">
            <v>NIPEL COM ROSCA DIAMETRO 3"</v>
          </cell>
          <cell r="C1389" t="str">
            <v>UN</v>
          </cell>
          <cell r="D1389">
            <v>14.5</v>
          </cell>
          <cell r="E1389">
            <v>4.58</v>
          </cell>
          <cell r="F1389">
            <v>19.08</v>
          </cell>
        </row>
        <row r="1390">
          <cell r="A1390">
            <v>81209</v>
          </cell>
          <cell r="B1390" t="str">
            <v>NIPLE COM ROSCA DIAMETRO 4"</v>
          </cell>
          <cell r="C1390" t="str">
            <v>UN</v>
          </cell>
          <cell r="D1390">
            <v>23.1</v>
          </cell>
          <cell r="E1390">
            <v>5.73</v>
          </cell>
          <cell r="F1390">
            <v>28.83</v>
          </cell>
        </row>
        <row r="1391">
          <cell r="A1391">
            <v>81228</v>
          </cell>
          <cell r="B1391" t="str">
            <v>&gt;</v>
          </cell>
          <cell r="C1391" t="str">
            <v>UD</v>
          </cell>
          <cell r="D1391">
            <v>17.65</v>
          </cell>
          <cell r="E1391">
            <v>0</v>
          </cell>
          <cell r="F1391">
            <v>17.65</v>
          </cell>
        </row>
        <row r="1392">
          <cell r="A1392">
            <v>81229</v>
          </cell>
          <cell r="B1392" t="str">
            <v>&gt;</v>
          </cell>
          <cell r="C1392" t="str">
            <v>UD</v>
          </cell>
          <cell r="D1392">
            <v>0</v>
          </cell>
          <cell r="E1392">
            <v>39.64</v>
          </cell>
          <cell r="F1392">
            <v>39.64</v>
          </cell>
        </row>
        <row r="1393">
          <cell r="A1393">
            <v>81230</v>
          </cell>
          <cell r="B1393" t="str">
            <v>C A P</v>
          </cell>
          <cell r="C1393" t="str">
            <v> </v>
          </cell>
          <cell r="D1393">
            <v>0</v>
          </cell>
          <cell r="E1393">
            <v>0</v>
          </cell>
          <cell r="F1393">
            <v>0</v>
          </cell>
        </row>
        <row r="1394">
          <cell r="A1394">
            <v>81231</v>
          </cell>
          <cell r="B1394" t="str">
            <v>CAP PVC ROSCAVEL DIAMETRO 1/2" (20 mm)</v>
          </cell>
          <cell r="C1394" t="str">
            <v>UN</v>
          </cell>
          <cell r="D1394">
            <v>0.52</v>
          </cell>
          <cell r="E1394">
            <v>1.03</v>
          </cell>
          <cell r="F1394">
            <v>1.55</v>
          </cell>
        </row>
        <row r="1395">
          <cell r="A1395">
            <v>81232</v>
          </cell>
          <cell r="B1395" t="str">
            <v>CAP PVC ROSCAVEL DIAMETRO 3/4" (25 mm)</v>
          </cell>
          <cell r="C1395" t="str">
            <v>UN</v>
          </cell>
          <cell r="D1395">
            <v>0.93</v>
          </cell>
          <cell r="E1395">
            <v>1.03</v>
          </cell>
          <cell r="F1395">
            <v>1.96</v>
          </cell>
        </row>
        <row r="1396">
          <cell r="A1396">
            <v>81233</v>
          </cell>
          <cell r="B1396" t="str">
            <v>CAP PVC ROSCAVEL DIAMETRO 1" (32 mm)</v>
          </cell>
          <cell r="C1396" t="str">
            <v>UN</v>
          </cell>
          <cell r="D1396">
            <v>1.84</v>
          </cell>
          <cell r="E1396">
            <v>1.03</v>
          </cell>
          <cell r="F1396">
            <v>2.87</v>
          </cell>
        </row>
        <row r="1397">
          <cell r="A1397">
            <v>81234</v>
          </cell>
          <cell r="B1397" t="str">
            <v>CAP PVC ROSCAVEL DIAMETRO 1.1/4" (40 mm)</v>
          </cell>
          <cell r="C1397" t="str">
            <v>UN</v>
          </cell>
          <cell r="D1397">
            <v>4.04</v>
          </cell>
          <cell r="E1397">
            <v>1.61</v>
          </cell>
          <cell r="F1397">
            <v>5.65</v>
          </cell>
        </row>
        <row r="1398">
          <cell r="A1398">
            <v>81235</v>
          </cell>
          <cell r="B1398" t="str">
            <v>CAP PVC ROSCAVEL DIAMETRO 1.1/2"</v>
          </cell>
          <cell r="C1398" t="str">
            <v>UN</v>
          </cell>
          <cell r="D1398">
            <v>4.56</v>
          </cell>
          <cell r="E1398">
            <v>1.61</v>
          </cell>
          <cell r="F1398">
            <v>6.17</v>
          </cell>
        </row>
        <row r="1399">
          <cell r="A1399">
            <v>81236</v>
          </cell>
          <cell r="B1399" t="str">
            <v>CAP PVC ROSCAVEL DIAMETRO 2"</v>
          </cell>
          <cell r="C1399" t="str">
            <v>UN</v>
          </cell>
          <cell r="D1399">
            <v>4.96</v>
          </cell>
          <cell r="E1399">
            <v>1.61</v>
          </cell>
          <cell r="F1399">
            <v>6.57</v>
          </cell>
        </row>
        <row r="1400">
          <cell r="A1400">
            <v>81250</v>
          </cell>
          <cell r="B1400" t="str">
            <v>CAP PVC SOLDAVEL 20 mm</v>
          </cell>
          <cell r="C1400" t="str">
            <v>UN</v>
          </cell>
          <cell r="D1400">
            <v>0.6</v>
          </cell>
          <cell r="E1400">
            <v>0.51</v>
          </cell>
          <cell r="F1400">
            <v>1.11</v>
          </cell>
        </row>
        <row r="1401">
          <cell r="A1401">
            <v>81251</v>
          </cell>
          <cell r="B1401" t="str">
            <v>CAP SOLD. DIAMETRO 25 mm</v>
          </cell>
          <cell r="C1401" t="str">
            <v>UN</v>
          </cell>
          <cell r="D1401">
            <v>0.66</v>
          </cell>
          <cell r="E1401">
            <v>0.51</v>
          </cell>
          <cell r="F1401">
            <v>1.17</v>
          </cell>
        </row>
        <row r="1402">
          <cell r="A1402">
            <v>81252</v>
          </cell>
          <cell r="B1402" t="str">
            <v>CAP PVC SOLDAVEL 32 mm</v>
          </cell>
          <cell r="C1402" t="str">
            <v>UN</v>
          </cell>
          <cell r="D1402">
            <v>0.9</v>
          </cell>
          <cell r="E1402">
            <v>0.51</v>
          </cell>
          <cell r="F1402">
            <v>1.41</v>
          </cell>
        </row>
        <row r="1403">
          <cell r="A1403">
            <v>81253</v>
          </cell>
          <cell r="B1403" t="str">
            <v>CAP PVC SOLDAVEL DIAMETRO 40 mm</v>
          </cell>
          <cell r="C1403" t="str">
            <v>UN</v>
          </cell>
          <cell r="D1403">
            <v>1.84</v>
          </cell>
          <cell r="E1403">
            <v>0.8</v>
          </cell>
          <cell r="F1403">
            <v>2.64</v>
          </cell>
        </row>
        <row r="1404">
          <cell r="A1404">
            <v>81254</v>
          </cell>
          <cell r="B1404" t="str">
            <v>CAP PVC SOLDAVEL DIAMETRO 50 mm</v>
          </cell>
          <cell r="C1404" t="str">
            <v>UN</v>
          </cell>
          <cell r="D1404">
            <v>2.38</v>
          </cell>
          <cell r="E1404">
            <v>1.61</v>
          </cell>
          <cell r="F1404">
            <v>3.99</v>
          </cell>
        </row>
        <row r="1405">
          <cell r="A1405">
            <v>81255</v>
          </cell>
          <cell r="B1405" t="str">
            <v>CAP PVC SOLDAVEL DIAMETRO 60 mm</v>
          </cell>
          <cell r="C1405" t="str">
            <v>UN</v>
          </cell>
          <cell r="D1405">
            <v>5.16</v>
          </cell>
          <cell r="E1405">
            <v>1.61</v>
          </cell>
          <cell r="F1405">
            <v>6.77</v>
          </cell>
        </row>
        <row r="1406">
          <cell r="A1406">
            <v>81256</v>
          </cell>
          <cell r="B1406" t="str">
            <v>CAP PVC SOLDAVEL DIAMETRO 75 mm</v>
          </cell>
          <cell r="C1406" t="str">
            <v>UN</v>
          </cell>
          <cell r="D1406">
            <v>8</v>
          </cell>
          <cell r="E1406">
            <v>2.17</v>
          </cell>
          <cell r="F1406">
            <v>10.17</v>
          </cell>
        </row>
        <row r="1407">
          <cell r="A1407">
            <v>81257</v>
          </cell>
          <cell r="B1407" t="str">
            <v>CAP PVC SOLDAVEL DIAMETRO 85 mm</v>
          </cell>
          <cell r="C1407" t="str">
            <v>UN</v>
          </cell>
          <cell r="D1407">
            <v>24.6</v>
          </cell>
          <cell r="E1407">
            <v>2.12</v>
          </cell>
          <cell r="F1407">
            <v>26.72</v>
          </cell>
        </row>
        <row r="1408">
          <cell r="A1408">
            <v>81258</v>
          </cell>
          <cell r="B1408" t="str">
            <v>CAP PVC SOLDAVEL DIAMETRO 110 mm</v>
          </cell>
          <cell r="C1408" t="str">
            <v>UN</v>
          </cell>
          <cell r="D1408">
            <v>32.2</v>
          </cell>
          <cell r="E1408">
            <v>2.63</v>
          </cell>
          <cell r="F1408">
            <v>34.83</v>
          </cell>
        </row>
        <row r="1409">
          <cell r="A1409">
            <v>81268</v>
          </cell>
          <cell r="B1409" t="str">
            <v>&gt;</v>
          </cell>
          <cell r="C1409" t="str">
            <v>UD</v>
          </cell>
          <cell r="D1409">
            <v>17.65</v>
          </cell>
          <cell r="E1409">
            <v>0</v>
          </cell>
          <cell r="F1409">
            <v>17.65</v>
          </cell>
        </row>
        <row r="1410">
          <cell r="A1410">
            <v>81269</v>
          </cell>
          <cell r="B1410" t="str">
            <v>&gt;</v>
          </cell>
          <cell r="C1410" t="str">
            <v>UD</v>
          </cell>
          <cell r="D1410">
            <v>0</v>
          </cell>
          <cell r="E1410">
            <v>39.64</v>
          </cell>
          <cell r="F1410">
            <v>39.64</v>
          </cell>
        </row>
        <row r="1411">
          <cell r="A1411">
            <v>81300</v>
          </cell>
          <cell r="B1411" t="str">
            <v>J O E L H O S</v>
          </cell>
          <cell r="C1411" t="str">
            <v> </v>
          </cell>
          <cell r="D1411">
            <v>0</v>
          </cell>
          <cell r="E1411">
            <v>0</v>
          </cell>
          <cell r="F1411">
            <v>0</v>
          </cell>
        </row>
        <row r="1412">
          <cell r="A1412">
            <v>81301</v>
          </cell>
          <cell r="B1412" t="str">
            <v>JOELHO 45 GRAUS SOLDAVEL 20 mm</v>
          </cell>
          <cell r="C1412" t="str">
            <v>UN</v>
          </cell>
          <cell r="D1412">
            <v>0.4</v>
          </cell>
          <cell r="E1412">
            <v>2.06</v>
          </cell>
          <cell r="F1412">
            <v>2.46</v>
          </cell>
        </row>
        <row r="1413">
          <cell r="A1413">
            <v>81302</v>
          </cell>
          <cell r="B1413" t="str">
            <v>JOELHO 45 GRAUS SOLDAVEL 25 mm</v>
          </cell>
          <cell r="C1413" t="str">
            <v>UN</v>
          </cell>
          <cell r="D1413">
            <v>0.7</v>
          </cell>
          <cell r="E1413">
            <v>2.06</v>
          </cell>
          <cell r="F1413">
            <v>2.76</v>
          </cell>
        </row>
        <row r="1414">
          <cell r="A1414">
            <v>81303</v>
          </cell>
          <cell r="B1414" t="str">
            <v>JOELHO 45 GRAUS SOLDAVEL 32 mm</v>
          </cell>
          <cell r="C1414" t="str">
            <v>UN</v>
          </cell>
          <cell r="D1414">
            <v>1.75</v>
          </cell>
          <cell r="E1414">
            <v>2.06</v>
          </cell>
          <cell r="F1414">
            <v>3.81</v>
          </cell>
        </row>
        <row r="1415">
          <cell r="A1415">
            <v>81304</v>
          </cell>
          <cell r="B1415" t="str">
            <v>JOELHO 45 GRAUS SOLDAVEL 40 mm</v>
          </cell>
          <cell r="C1415" t="str">
            <v>UN</v>
          </cell>
          <cell r="D1415">
            <v>2.5</v>
          </cell>
          <cell r="E1415">
            <v>3.2</v>
          </cell>
          <cell r="F1415">
            <v>5.7</v>
          </cell>
        </row>
        <row r="1416">
          <cell r="A1416">
            <v>81305</v>
          </cell>
          <cell r="B1416" t="str">
            <v>JOELHO 45 GRAUS SOLDAVEL 50 mm</v>
          </cell>
          <cell r="C1416" t="str">
            <v>UN</v>
          </cell>
          <cell r="D1416">
            <v>3</v>
          </cell>
          <cell r="E1416">
            <v>3.2</v>
          </cell>
          <cell r="F1416">
            <v>6.2</v>
          </cell>
        </row>
        <row r="1417">
          <cell r="A1417">
            <v>81306</v>
          </cell>
          <cell r="B1417" t="str">
            <v>JOELHO 45 GRAUS SOLDAVEL 60 mm</v>
          </cell>
          <cell r="C1417" t="str">
            <v>UN</v>
          </cell>
          <cell r="D1417">
            <v>11.5</v>
          </cell>
          <cell r="E1417">
            <v>3.2</v>
          </cell>
          <cell r="F1417">
            <v>14.7</v>
          </cell>
        </row>
        <row r="1418">
          <cell r="A1418">
            <v>81307</v>
          </cell>
          <cell r="B1418" t="str">
            <v>JOELHO 45 GRAUS SOLDAVEL 75 mm</v>
          </cell>
          <cell r="C1418" t="str">
            <v>UN</v>
          </cell>
          <cell r="D1418">
            <v>28</v>
          </cell>
          <cell r="E1418">
            <v>4.24</v>
          </cell>
          <cell r="F1418">
            <v>32.24</v>
          </cell>
        </row>
        <row r="1419">
          <cell r="A1419">
            <v>81308</v>
          </cell>
          <cell r="B1419" t="str">
            <v>JOELHO 45 GRAUS SOLDAVEL 85 mm</v>
          </cell>
          <cell r="C1419" t="str">
            <v>UN</v>
          </cell>
          <cell r="D1419">
            <v>32</v>
          </cell>
          <cell r="E1419">
            <v>4.24</v>
          </cell>
          <cell r="F1419">
            <v>36.24</v>
          </cell>
        </row>
        <row r="1420">
          <cell r="A1420">
            <v>81309</v>
          </cell>
          <cell r="B1420" t="str">
            <v>JOELHO 45 GRAUS SOLDAVEL 110 mm</v>
          </cell>
          <cell r="C1420" t="str">
            <v>UN</v>
          </cell>
          <cell r="D1420">
            <v>89</v>
          </cell>
          <cell r="E1420">
            <v>5.15</v>
          </cell>
          <cell r="F1420">
            <v>94.15</v>
          </cell>
        </row>
        <row r="1421">
          <cell r="A1421">
            <v>81320</v>
          </cell>
          <cell r="B1421" t="str">
            <v>JOELHO 90 GRAUS SOLDAVEL DIAMETRO 20 MM</v>
          </cell>
          <cell r="C1421" t="str">
            <v>UN</v>
          </cell>
          <cell r="D1421">
            <v>0.33</v>
          </cell>
          <cell r="E1421">
            <v>2.06</v>
          </cell>
          <cell r="F1421">
            <v>2.39</v>
          </cell>
        </row>
        <row r="1422">
          <cell r="A1422">
            <v>81321</v>
          </cell>
          <cell r="B1422" t="str">
            <v>JOELHO 90 GRAUS SOLDAVEL DIAMETRO 25 MM</v>
          </cell>
          <cell r="C1422" t="str">
            <v>UN</v>
          </cell>
          <cell r="D1422">
            <v>0.48</v>
          </cell>
          <cell r="E1422">
            <v>2.06</v>
          </cell>
          <cell r="F1422">
            <v>2.54</v>
          </cell>
        </row>
        <row r="1423">
          <cell r="A1423">
            <v>81322</v>
          </cell>
          <cell r="B1423" t="str">
            <v>JOELHO 90 GRAUS SOLDAVEL DIAMETRO 32 MM (1")</v>
          </cell>
          <cell r="C1423" t="str">
            <v>UN</v>
          </cell>
          <cell r="D1423">
            <v>1.15</v>
          </cell>
          <cell r="E1423">
            <v>2.06</v>
          </cell>
          <cell r="F1423">
            <v>3.21</v>
          </cell>
        </row>
        <row r="1424">
          <cell r="A1424">
            <v>81323</v>
          </cell>
          <cell r="B1424" t="str">
            <v>JOELHO 90 GRAUS SOLDAVEL DIAMETRO 40 mm (1.1/4")</v>
          </cell>
          <cell r="C1424" t="str">
            <v>UN</v>
          </cell>
          <cell r="D1424">
            <v>2.87</v>
          </cell>
          <cell r="E1424">
            <v>3.2</v>
          </cell>
          <cell r="F1424">
            <v>6.07</v>
          </cell>
        </row>
        <row r="1425">
          <cell r="A1425">
            <v>81324</v>
          </cell>
          <cell r="B1425" t="str">
            <v>JOELHO 90 GRAUS SOLDAVEL 50 mm (MARROM)</v>
          </cell>
          <cell r="C1425" t="str">
            <v>UN</v>
          </cell>
          <cell r="D1425">
            <v>3.34</v>
          </cell>
          <cell r="E1425">
            <v>3.2</v>
          </cell>
          <cell r="F1425">
            <v>6.54</v>
          </cell>
        </row>
        <row r="1426">
          <cell r="A1426">
            <v>81325</v>
          </cell>
          <cell r="B1426" t="str">
            <v>JOELHO 90 GRAUS SOLDAVEL DIAMETRO 60 mm</v>
          </cell>
          <cell r="C1426" t="str">
            <v>UN</v>
          </cell>
          <cell r="D1426">
            <v>14.64</v>
          </cell>
          <cell r="E1426">
            <v>3.2</v>
          </cell>
          <cell r="F1426">
            <v>17.84</v>
          </cell>
        </row>
        <row r="1427">
          <cell r="A1427">
            <v>81326</v>
          </cell>
          <cell r="B1427" t="str">
            <v>JOELHO 90 GRAUS SOLDAVEL DIAMETRO 75 mm</v>
          </cell>
          <cell r="C1427" t="str">
            <v>UN</v>
          </cell>
          <cell r="D1427">
            <v>46.37</v>
          </cell>
          <cell r="E1427">
            <v>4.24</v>
          </cell>
          <cell r="F1427">
            <v>50.61</v>
          </cell>
        </row>
        <row r="1428">
          <cell r="A1428">
            <v>81327</v>
          </cell>
          <cell r="B1428" t="str">
            <v>JOELHO 90 GRAUS SOLDAVEL DIAMETRO 85 mm</v>
          </cell>
          <cell r="C1428" t="str">
            <v>UN</v>
          </cell>
          <cell r="D1428">
            <v>52.24</v>
          </cell>
          <cell r="E1428">
            <v>4.24</v>
          </cell>
          <cell r="F1428">
            <v>56.48</v>
          </cell>
        </row>
        <row r="1429">
          <cell r="A1429">
            <v>81328</v>
          </cell>
          <cell r="B1429" t="str">
            <v>JOELHO 90 GRAUS SOLDAVEL DIAMETRO 110 mm (MARROM)</v>
          </cell>
          <cell r="C1429" t="str">
            <v>UN</v>
          </cell>
          <cell r="D1429">
            <v>114</v>
          </cell>
          <cell r="E1429">
            <v>5.15</v>
          </cell>
          <cell r="F1429">
            <v>119.15</v>
          </cell>
        </row>
        <row r="1430">
          <cell r="A1430">
            <v>81335</v>
          </cell>
          <cell r="B1430" t="str">
            <v>JOELHO 90 GR.SOLD. C/ANEL 40 mm</v>
          </cell>
          <cell r="C1430" t="str">
            <v>UN</v>
          </cell>
          <cell r="D1430">
            <v>2.08</v>
          </cell>
          <cell r="E1430">
            <v>3.2</v>
          </cell>
          <cell r="F1430">
            <v>5.28</v>
          </cell>
        </row>
        <row r="1431">
          <cell r="A1431">
            <v>81336</v>
          </cell>
          <cell r="B1431" t="str">
            <v>JOELHO 90 GR.SOLD. C/ANEL 50 MM</v>
          </cell>
          <cell r="C1431" t="str">
            <v>UN</v>
          </cell>
          <cell r="D1431">
            <v>2.27</v>
          </cell>
          <cell r="E1431">
            <v>3.2</v>
          </cell>
          <cell r="F1431">
            <v>5.47</v>
          </cell>
        </row>
        <row r="1432">
          <cell r="A1432">
            <v>81340</v>
          </cell>
          <cell r="B1432" t="str">
            <v>JOELHO REDUCAO 90 GR.SOLD. 32 mm X 25 mm</v>
          </cell>
          <cell r="C1432" t="str">
            <v>UN</v>
          </cell>
          <cell r="D1432">
            <v>1.67</v>
          </cell>
          <cell r="E1432">
            <v>3.2</v>
          </cell>
          <cell r="F1432">
            <v>4.87</v>
          </cell>
        </row>
        <row r="1433">
          <cell r="A1433">
            <v>81341</v>
          </cell>
          <cell r="B1433" t="str">
            <v>JOELHO 90 GRAUS ROSCAVEL 1/2" (MARROM)</v>
          </cell>
          <cell r="C1433" t="str">
            <v>UN</v>
          </cell>
          <cell r="D1433">
            <v>0.34</v>
          </cell>
          <cell r="E1433">
            <v>2.52</v>
          </cell>
          <cell r="F1433">
            <v>2.86</v>
          </cell>
        </row>
        <row r="1434">
          <cell r="A1434">
            <v>81342</v>
          </cell>
          <cell r="B1434" t="str">
            <v>JOELHO 90 GRAUS ROSCAVEL DIAMETRO 3/4"</v>
          </cell>
          <cell r="C1434" t="str">
            <v>UN</v>
          </cell>
          <cell r="D1434">
            <v>0.5</v>
          </cell>
          <cell r="E1434">
            <v>2.52</v>
          </cell>
          <cell r="F1434">
            <v>3.02</v>
          </cell>
        </row>
        <row r="1435">
          <cell r="A1435">
            <v>81343</v>
          </cell>
          <cell r="B1435" t="str">
            <v>JOELHO 90 GRAUS ROSCAVEL DIAMETRO 1"</v>
          </cell>
          <cell r="C1435" t="str">
            <v>UN</v>
          </cell>
          <cell r="D1435">
            <v>1.07</v>
          </cell>
          <cell r="E1435">
            <v>2.52</v>
          </cell>
          <cell r="F1435">
            <v>3.59</v>
          </cell>
        </row>
        <row r="1436">
          <cell r="A1436">
            <v>81350</v>
          </cell>
          <cell r="B1436" t="str">
            <v>JOELHO 90 GRAUS SOLDAVEL/ROSCA DIAM.20 X 1/2"</v>
          </cell>
          <cell r="C1436" t="str">
            <v>UN</v>
          </cell>
          <cell r="D1436">
            <v>0.88</v>
          </cell>
          <cell r="E1436">
            <v>2.29</v>
          </cell>
          <cell r="F1436">
            <v>3.17</v>
          </cell>
        </row>
        <row r="1437">
          <cell r="A1437">
            <v>81351</v>
          </cell>
          <cell r="B1437" t="str">
            <v>JOELHO 90 GRAUS SOLD./ROSCA 25 X 3/4"</v>
          </cell>
          <cell r="C1437" t="str">
            <v>UN</v>
          </cell>
          <cell r="D1437">
            <v>1.53</v>
          </cell>
          <cell r="E1437">
            <v>2.29</v>
          </cell>
          <cell r="F1437">
            <v>3.82</v>
          </cell>
        </row>
        <row r="1438">
          <cell r="A1438">
            <v>81360</v>
          </cell>
          <cell r="B1438" t="str">
            <v>JOELHO RED.90 GRAUS SOLD.C/BUCHA LATAO 25X1/2"</v>
          </cell>
          <cell r="C1438" t="str">
            <v>UN</v>
          </cell>
          <cell r="D1438">
            <v>3.14</v>
          </cell>
          <cell r="E1438">
            <v>2.06</v>
          </cell>
          <cell r="F1438">
            <v>5.2</v>
          </cell>
        </row>
        <row r="1439">
          <cell r="A1439">
            <v>81361</v>
          </cell>
          <cell r="B1439" t="str">
            <v>JOELHO REDUCAO 90 GRAUS SOLD./ROSCA 25 X 1/2"</v>
          </cell>
          <cell r="C1439" t="str">
            <v>UN</v>
          </cell>
          <cell r="D1439">
            <v>0.94</v>
          </cell>
          <cell r="E1439">
            <v>2.29</v>
          </cell>
          <cell r="F1439">
            <v>3.23</v>
          </cell>
        </row>
        <row r="1440">
          <cell r="A1440">
            <v>81368</v>
          </cell>
          <cell r="B1440" t="str">
            <v>JOELHO 90 GRAUS SOLD.C/BUCHA LATAO 20 X 1/2"</v>
          </cell>
          <cell r="C1440" t="str">
            <v>UN</v>
          </cell>
          <cell r="D1440">
            <v>3.22</v>
          </cell>
          <cell r="E1440">
            <v>2.06</v>
          </cell>
          <cell r="F1440">
            <v>5.28</v>
          </cell>
        </row>
        <row r="1441">
          <cell r="A1441">
            <v>81369</v>
          </cell>
          <cell r="B1441" t="str">
            <v>JOELHO 90 GRAUS SOLD. C/BUCHA LATAO 25 X 3/4"</v>
          </cell>
          <cell r="C1441" t="str">
            <v>UN</v>
          </cell>
          <cell r="D1441">
            <v>3.74</v>
          </cell>
          <cell r="E1441">
            <v>2.06</v>
          </cell>
          <cell r="F1441">
            <v>5.8</v>
          </cell>
        </row>
        <row r="1442">
          <cell r="A1442">
            <v>81375</v>
          </cell>
          <cell r="B1442" t="str">
            <v>JOELHO RED.90 GR.C/ROSCA E BUC.LATAO 3/4"X1/2"</v>
          </cell>
          <cell r="C1442" t="str">
            <v>UN</v>
          </cell>
          <cell r="D1442">
            <v>3.17</v>
          </cell>
          <cell r="E1442">
            <v>2.52</v>
          </cell>
          <cell r="F1442">
            <v>5.69</v>
          </cell>
        </row>
        <row r="1443">
          <cell r="A1443">
            <v>81376</v>
          </cell>
          <cell r="B1443" t="str">
            <v>JOELHO DE REDUCAO 90 GRAUS SOLD.DIAM.25X20MM</v>
          </cell>
          <cell r="C1443" t="str">
            <v>UN</v>
          </cell>
          <cell r="D1443">
            <v>1.21</v>
          </cell>
          <cell r="E1443">
            <v>2.06</v>
          </cell>
          <cell r="F1443">
            <v>3.27</v>
          </cell>
        </row>
        <row r="1444">
          <cell r="A1444">
            <v>81380</v>
          </cell>
          <cell r="B1444" t="str">
            <v>JOELHO 90 GRAUS C/ROSCA E BUCHA LATAO DIAM.1/2"</v>
          </cell>
          <cell r="C1444" t="str">
            <v>UN</v>
          </cell>
          <cell r="D1444">
            <v>3.16</v>
          </cell>
          <cell r="E1444">
            <v>2.52</v>
          </cell>
          <cell r="F1444">
            <v>5.68</v>
          </cell>
        </row>
        <row r="1445">
          <cell r="A1445">
            <v>81381</v>
          </cell>
          <cell r="B1445" t="str">
            <v>JOELHO 90 GRAUS C/ROSCA E BUCHA LATAO DIAM. 3/4</v>
          </cell>
          <cell r="C1445" t="str">
            <v>UN</v>
          </cell>
          <cell r="D1445">
            <v>3.76</v>
          </cell>
          <cell r="E1445">
            <v>2.52</v>
          </cell>
          <cell r="F1445">
            <v>6.28</v>
          </cell>
        </row>
        <row r="1446">
          <cell r="A1446">
            <v>81398</v>
          </cell>
          <cell r="B1446" t="str">
            <v>&gt;</v>
          </cell>
          <cell r="C1446" t="str">
            <v>UD</v>
          </cell>
          <cell r="D1446">
            <v>17.65</v>
          </cell>
          <cell r="E1446">
            <v>0</v>
          </cell>
          <cell r="F1446">
            <v>17.65</v>
          </cell>
        </row>
        <row r="1447">
          <cell r="A1447">
            <v>81399</v>
          </cell>
          <cell r="B1447" t="str">
            <v>&gt;</v>
          </cell>
          <cell r="C1447" t="str">
            <v>UD</v>
          </cell>
          <cell r="D1447">
            <v>0</v>
          </cell>
          <cell r="E1447">
            <v>39.64</v>
          </cell>
          <cell r="F1447">
            <v>39.64</v>
          </cell>
        </row>
        <row r="1448">
          <cell r="A1448">
            <v>81400</v>
          </cell>
          <cell r="B1448" t="str">
            <v>T E</v>
          </cell>
          <cell r="C1448" t="str">
            <v> </v>
          </cell>
          <cell r="D1448">
            <v>0</v>
          </cell>
          <cell r="E1448">
            <v>0</v>
          </cell>
          <cell r="F1448">
            <v>0</v>
          </cell>
        </row>
        <row r="1449">
          <cell r="A1449">
            <v>81401</v>
          </cell>
          <cell r="B1449" t="str">
            <v>TE 90 GRAUS SOLDAVEL DIAMETRO 20 mm</v>
          </cell>
          <cell r="C1449" t="str">
            <v>UN</v>
          </cell>
          <cell r="D1449">
            <v>0.5</v>
          </cell>
          <cell r="E1449">
            <v>2.17</v>
          </cell>
          <cell r="F1449">
            <v>2.67</v>
          </cell>
        </row>
        <row r="1450">
          <cell r="A1450">
            <v>81402</v>
          </cell>
          <cell r="B1450" t="str">
            <v>TE 90 GRAUS SOLDAVEL DIAMETRO 25 mm</v>
          </cell>
          <cell r="C1450" t="str">
            <v>UN</v>
          </cell>
          <cell r="D1450">
            <v>0.7</v>
          </cell>
          <cell r="E1450">
            <v>2.17</v>
          </cell>
          <cell r="F1450">
            <v>2.87</v>
          </cell>
        </row>
        <row r="1451">
          <cell r="A1451">
            <v>81403</v>
          </cell>
          <cell r="B1451" t="str">
            <v>TE 90 GRAUS SOLDAVEL DIAMETRO 32 mm</v>
          </cell>
          <cell r="C1451" t="str">
            <v>UN</v>
          </cell>
          <cell r="D1451">
            <v>1.6</v>
          </cell>
          <cell r="E1451">
            <v>2.17</v>
          </cell>
          <cell r="F1451">
            <v>3.77</v>
          </cell>
        </row>
        <row r="1452">
          <cell r="A1452">
            <v>81404</v>
          </cell>
          <cell r="B1452" t="str">
            <v>TE 90 GRAUS SOLDAVEL DIAMETRO 40 mm</v>
          </cell>
          <cell r="C1452" t="str">
            <v>UN</v>
          </cell>
          <cell r="D1452">
            <v>4.15</v>
          </cell>
          <cell r="E1452">
            <v>3.44</v>
          </cell>
          <cell r="F1452">
            <v>7.59</v>
          </cell>
        </row>
        <row r="1453">
          <cell r="A1453">
            <v>81405</v>
          </cell>
          <cell r="B1453" t="str">
            <v>TE 90 GRAUS SOLDAVEL DIAMETRO 50 mm</v>
          </cell>
          <cell r="C1453" t="str">
            <v>UN</v>
          </cell>
          <cell r="D1453">
            <v>4.6</v>
          </cell>
          <cell r="E1453">
            <v>3.44</v>
          </cell>
          <cell r="F1453">
            <v>8.04</v>
          </cell>
        </row>
        <row r="1454">
          <cell r="A1454">
            <v>81406</v>
          </cell>
          <cell r="B1454" t="str">
            <v>TE 90 GRAUS SOLDAVEL DIMETRO 60 mm</v>
          </cell>
          <cell r="C1454" t="str">
            <v>UN</v>
          </cell>
          <cell r="D1454">
            <v>12.5</v>
          </cell>
          <cell r="E1454">
            <v>3.44</v>
          </cell>
          <cell r="F1454">
            <v>15.94</v>
          </cell>
        </row>
        <row r="1455">
          <cell r="A1455">
            <v>81407</v>
          </cell>
          <cell r="B1455" t="str">
            <v>TE 90 GRAUS SOLDAVEL DIAMETRO 75 mm</v>
          </cell>
          <cell r="C1455" t="str">
            <v>UN</v>
          </cell>
          <cell r="D1455">
            <v>23.5</v>
          </cell>
          <cell r="E1455">
            <v>5.15</v>
          </cell>
          <cell r="F1455">
            <v>28.65</v>
          </cell>
        </row>
        <row r="1456">
          <cell r="A1456">
            <v>81408</v>
          </cell>
          <cell r="B1456" t="str">
            <v>TE 90 GRAUS SOLDAVEL DIAMETRO 85 mm</v>
          </cell>
          <cell r="C1456" t="str">
            <v>UN</v>
          </cell>
          <cell r="D1456">
            <v>35.4</v>
          </cell>
          <cell r="E1456">
            <v>5.15</v>
          </cell>
          <cell r="F1456">
            <v>40.55</v>
          </cell>
        </row>
        <row r="1457">
          <cell r="A1457">
            <v>81409</v>
          </cell>
          <cell r="B1457" t="str">
            <v>TE 90 GRAUS SOLDAVEL DIAMETRO 110 mm</v>
          </cell>
          <cell r="C1457" t="str">
            <v>UN</v>
          </cell>
          <cell r="D1457">
            <v>63</v>
          </cell>
          <cell r="E1457">
            <v>6.3</v>
          </cell>
          <cell r="F1457">
            <v>69.3</v>
          </cell>
        </row>
        <row r="1458">
          <cell r="A1458">
            <v>81420</v>
          </cell>
          <cell r="B1458" t="str">
            <v>TE DE REDUCAO 90 GRAUS SOLDAVEL 25 X 20 mm</v>
          </cell>
          <cell r="C1458" t="str">
            <v>UN</v>
          </cell>
          <cell r="D1458">
            <v>1.54</v>
          </cell>
          <cell r="E1458">
            <v>2.17</v>
          </cell>
          <cell r="F1458">
            <v>3.71</v>
          </cell>
        </row>
        <row r="1459">
          <cell r="A1459">
            <v>81421</v>
          </cell>
          <cell r="B1459" t="str">
            <v>TE REDUCAO 90 GRAUS SOLDAVEL 32 X 25 mm</v>
          </cell>
          <cell r="C1459" t="str">
            <v>UN</v>
          </cell>
          <cell r="D1459">
            <v>2.99</v>
          </cell>
          <cell r="E1459">
            <v>2.17</v>
          </cell>
          <cell r="F1459">
            <v>5.16</v>
          </cell>
        </row>
        <row r="1460">
          <cell r="A1460">
            <v>81422</v>
          </cell>
          <cell r="B1460" t="str">
            <v>TE REDUCAO 90 GRAUS SOLDAVEL 40 X 32 mm</v>
          </cell>
          <cell r="C1460" t="str">
            <v>UN</v>
          </cell>
          <cell r="D1460">
            <v>4.08</v>
          </cell>
          <cell r="E1460">
            <v>3.44</v>
          </cell>
          <cell r="F1460">
            <v>7.52</v>
          </cell>
        </row>
        <row r="1461">
          <cell r="A1461">
            <v>81423</v>
          </cell>
          <cell r="B1461" t="str">
            <v>TE DE REDUCAO 90 GRAUS SOLD.50 X 20 MM</v>
          </cell>
          <cell r="C1461" t="str">
            <v>UN</v>
          </cell>
          <cell r="D1461">
            <v>5.5</v>
          </cell>
          <cell r="E1461">
            <v>3.44</v>
          </cell>
          <cell r="F1461">
            <v>8.94</v>
          </cell>
        </row>
        <row r="1462">
          <cell r="A1462">
            <v>81424</v>
          </cell>
          <cell r="B1462" t="str">
            <v>TE REDUCAO 90 GRAUS SOLDAVEL 50 X 25 mm</v>
          </cell>
          <cell r="C1462" t="str">
            <v>UN</v>
          </cell>
          <cell r="D1462">
            <v>5.45</v>
          </cell>
          <cell r="E1462">
            <v>3.44</v>
          </cell>
          <cell r="F1462">
            <v>8.89</v>
          </cell>
        </row>
        <row r="1463">
          <cell r="A1463">
            <v>81425</v>
          </cell>
          <cell r="B1463" t="str">
            <v>TE REDUCAO 90 GRAUS SOLDAVEL 50 X 32 mm</v>
          </cell>
          <cell r="C1463" t="str">
            <v>UN</v>
          </cell>
          <cell r="D1463">
            <v>7</v>
          </cell>
          <cell r="E1463">
            <v>3.44</v>
          </cell>
          <cell r="F1463">
            <v>10.44</v>
          </cell>
        </row>
        <row r="1464">
          <cell r="A1464">
            <v>81426</v>
          </cell>
          <cell r="B1464" t="str">
            <v>TE REDUCAO 90 GRAUS SOLDAVEL 50 X 40 mm</v>
          </cell>
          <cell r="C1464" t="str">
            <v>UN</v>
          </cell>
          <cell r="D1464">
            <v>6.7</v>
          </cell>
          <cell r="E1464">
            <v>3.44</v>
          </cell>
          <cell r="F1464">
            <v>10.14</v>
          </cell>
        </row>
        <row r="1465">
          <cell r="A1465">
            <v>81427</v>
          </cell>
          <cell r="B1465" t="str">
            <v>TE DE REDUCAO 90 GRAUS SOLDAVEL 75 X 50 MM</v>
          </cell>
          <cell r="C1465" t="str">
            <v>UN</v>
          </cell>
          <cell r="D1465">
            <v>19</v>
          </cell>
          <cell r="E1465">
            <v>4.01</v>
          </cell>
          <cell r="F1465">
            <v>23.01</v>
          </cell>
        </row>
        <row r="1466">
          <cell r="A1466">
            <v>81428</v>
          </cell>
          <cell r="B1466" t="str">
            <v>TE DE REDUCAO 90 GRAUS SOLDAVEL 85 X 60 MM</v>
          </cell>
          <cell r="C1466" t="str">
            <v>UN</v>
          </cell>
          <cell r="D1466">
            <v>38.5</v>
          </cell>
          <cell r="E1466">
            <v>4.24</v>
          </cell>
          <cell r="F1466">
            <v>42.74</v>
          </cell>
        </row>
        <row r="1467">
          <cell r="A1467">
            <v>81429</v>
          </cell>
          <cell r="B1467" t="str">
            <v>TE DE REDUCAO 90 GRAUS SOLDAVEL 110 X 60 MM</v>
          </cell>
          <cell r="C1467" t="str">
            <v>UN</v>
          </cell>
          <cell r="D1467">
            <v>64.4</v>
          </cell>
          <cell r="E1467">
            <v>5.27</v>
          </cell>
          <cell r="F1467">
            <v>69.67</v>
          </cell>
        </row>
        <row r="1468">
          <cell r="A1468">
            <v>81439</v>
          </cell>
          <cell r="B1468" t="str">
            <v>TE REDUÇÃO 90º SOLD.C/ROSCA 32 X 32 X 3/4"</v>
          </cell>
          <cell r="C1468" t="str">
            <v>UN</v>
          </cell>
          <cell r="D1468">
            <v>6.42</v>
          </cell>
          <cell r="E1468">
            <v>2.4</v>
          </cell>
          <cell r="F1468">
            <v>8.82</v>
          </cell>
        </row>
        <row r="1469">
          <cell r="A1469">
            <v>81440</v>
          </cell>
          <cell r="B1469" t="str">
            <v>TE REDUCAO 90 GRAUS SOLD.C/ROSCA 25X25X1/2"</v>
          </cell>
          <cell r="C1469" t="str">
            <v>UN</v>
          </cell>
          <cell r="D1469">
            <v>2.15</v>
          </cell>
          <cell r="E1469">
            <v>2.17</v>
          </cell>
          <cell r="F1469">
            <v>4.32</v>
          </cell>
        </row>
        <row r="1470">
          <cell r="A1470">
            <v>81441</v>
          </cell>
          <cell r="B1470" t="str">
            <v>TE 90 GR.SOLD.C/ROSCA NA BOLSA CENT.20X20X1/2"</v>
          </cell>
          <cell r="C1470" t="str">
            <v>UN</v>
          </cell>
          <cell r="D1470">
            <v>1.42</v>
          </cell>
          <cell r="E1470">
            <v>2.29</v>
          </cell>
          <cell r="F1470">
            <v>3.71</v>
          </cell>
        </row>
        <row r="1471">
          <cell r="A1471">
            <v>81442</v>
          </cell>
          <cell r="B1471" t="str">
            <v>TE90 GR.SOLD.C/ROSCA NA BOLSA CENT.25X25X3/4"</v>
          </cell>
          <cell r="C1471" t="str">
            <v>UN</v>
          </cell>
          <cell r="D1471">
            <v>2.23</v>
          </cell>
          <cell r="E1471">
            <v>2.29</v>
          </cell>
          <cell r="F1471">
            <v>4.52</v>
          </cell>
        </row>
        <row r="1472">
          <cell r="A1472">
            <v>81443</v>
          </cell>
          <cell r="B1472" t="str">
            <v>TE 90 GR.SOLD.C/BUC.LATAO NA BOLSA CENT.20X20X1/2"</v>
          </cell>
          <cell r="C1472" t="str">
            <v>UN</v>
          </cell>
          <cell r="D1472">
            <v>5.17</v>
          </cell>
          <cell r="E1472">
            <v>2.17</v>
          </cell>
          <cell r="F1472">
            <v>7.34</v>
          </cell>
        </row>
        <row r="1473">
          <cell r="A1473">
            <v>81444</v>
          </cell>
          <cell r="B1473" t="str">
            <v>TE 90 GR.SOLD.C/BUC.LATAO NA BOLSA CENT.25X25X3/4"</v>
          </cell>
          <cell r="C1473" t="str">
            <v>UN</v>
          </cell>
          <cell r="D1473">
            <v>5.83</v>
          </cell>
          <cell r="E1473">
            <v>2.17</v>
          </cell>
          <cell r="F1473">
            <v>8</v>
          </cell>
        </row>
        <row r="1474">
          <cell r="A1474">
            <v>81445</v>
          </cell>
          <cell r="B1474" t="str">
            <v>TE RED.SOLD.90GR.BUC.LATAO BOLSA CENT.25X25X1/2"</v>
          </cell>
          <cell r="C1474" t="str">
            <v>UN</v>
          </cell>
          <cell r="D1474">
            <v>4.52</v>
          </cell>
          <cell r="E1474">
            <v>2.17</v>
          </cell>
          <cell r="F1474">
            <v>6.69</v>
          </cell>
        </row>
        <row r="1475">
          <cell r="A1475">
            <v>81446</v>
          </cell>
          <cell r="B1475" t="str">
            <v>&gt;</v>
          </cell>
          <cell r="C1475" t="str">
            <v>UD</v>
          </cell>
          <cell r="D1475">
            <v>17.65</v>
          </cell>
          <cell r="E1475">
            <v>0</v>
          </cell>
          <cell r="F1475">
            <v>17.65</v>
          </cell>
        </row>
        <row r="1476">
          <cell r="A1476">
            <v>81447</v>
          </cell>
          <cell r="B1476" t="str">
            <v>&gt;</v>
          </cell>
          <cell r="C1476" t="str">
            <v>UD</v>
          </cell>
          <cell r="D1476">
            <v>0</v>
          </cell>
          <cell r="E1476">
            <v>39.64</v>
          </cell>
          <cell r="F1476">
            <v>39.64</v>
          </cell>
        </row>
        <row r="1477">
          <cell r="A1477">
            <v>81460</v>
          </cell>
          <cell r="B1477" t="str">
            <v>U N I A O</v>
          </cell>
          <cell r="C1477" t="str">
            <v> </v>
          </cell>
          <cell r="D1477">
            <v>0</v>
          </cell>
          <cell r="E1477">
            <v>0</v>
          </cell>
          <cell r="F1477">
            <v>0</v>
          </cell>
        </row>
        <row r="1478">
          <cell r="A1478">
            <v>81461</v>
          </cell>
          <cell r="B1478" t="str">
            <v>UNIAO SOLDAVEL DIAMETRO 20 mm</v>
          </cell>
          <cell r="C1478" t="str">
            <v>UN</v>
          </cell>
          <cell r="D1478">
            <v>2.96</v>
          </cell>
          <cell r="E1478">
            <v>1.03</v>
          </cell>
          <cell r="F1478">
            <v>3.99</v>
          </cell>
        </row>
        <row r="1479">
          <cell r="A1479">
            <v>81462</v>
          </cell>
          <cell r="B1479" t="str">
            <v>UNIAO SOLDAVEL DIAMETRO 25 mm</v>
          </cell>
          <cell r="C1479" t="str">
            <v>UN</v>
          </cell>
          <cell r="D1479">
            <v>3.52</v>
          </cell>
          <cell r="E1479">
            <v>1.03</v>
          </cell>
          <cell r="F1479">
            <v>4.55</v>
          </cell>
        </row>
        <row r="1480">
          <cell r="A1480">
            <v>81463</v>
          </cell>
          <cell r="B1480" t="str">
            <v>UNIAO SOLDAVEL DIAMETRO 32 mm</v>
          </cell>
          <cell r="C1480" t="str">
            <v>UN</v>
          </cell>
          <cell r="D1480">
            <v>5.92</v>
          </cell>
          <cell r="E1480">
            <v>1.03</v>
          </cell>
          <cell r="F1480">
            <v>6.95</v>
          </cell>
        </row>
        <row r="1481">
          <cell r="A1481">
            <v>81464</v>
          </cell>
          <cell r="B1481" t="str">
            <v>UNIAO SOLDAVEL DIAMETRO 40 mm</v>
          </cell>
          <cell r="C1481" t="str">
            <v>UN</v>
          </cell>
          <cell r="D1481">
            <v>10.8</v>
          </cell>
          <cell r="E1481">
            <v>1.61</v>
          </cell>
          <cell r="F1481">
            <v>12.41</v>
          </cell>
        </row>
        <row r="1482">
          <cell r="A1482">
            <v>81465</v>
          </cell>
          <cell r="B1482" t="str">
            <v>UNIAO SOLDAVEL DIAMETRO 50 mm</v>
          </cell>
          <cell r="C1482" t="str">
            <v>UN</v>
          </cell>
          <cell r="D1482">
            <v>13.6</v>
          </cell>
          <cell r="E1482">
            <v>1.61</v>
          </cell>
          <cell r="F1482">
            <v>15.21</v>
          </cell>
        </row>
        <row r="1483">
          <cell r="A1483">
            <v>81466</v>
          </cell>
          <cell r="B1483" t="str">
            <v>UNIAO SOLDAVEL DIAMETRO 60 mm</v>
          </cell>
          <cell r="C1483" t="str">
            <v>UN</v>
          </cell>
          <cell r="D1483">
            <v>30</v>
          </cell>
          <cell r="E1483">
            <v>1.61</v>
          </cell>
          <cell r="F1483">
            <v>31.61</v>
          </cell>
        </row>
        <row r="1484">
          <cell r="A1484">
            <v>81467</v>
          </cell>
          <cell r="B1484" t="str">
            <v>UNIAO SOLDAVEL DIAMETRO 75 mm</v>
          </cell>
          <cell r="C1484" t="str">
            <v>UN</v>
          </cell>
          <cell r="D1484">
            <v>61</v>
          </cell>
          <cell r="E1484">
            <v>2.17</v>
          </cell>
          <cell r="F1484">
            <v>63.17</v>
          </cell>
        </row>
        <row r="1485">
          <cell r="A1485">
            <v>81498</v>
          </cell>
          <cell r="B1485" t="str">
            <v>&gt;</v>
          </cell>
          <cell r="C1485" t="str">
            <v>UD</v>
          </cell>
          <cell r="D1485">
            <v>17.65</v>
          </cell>
          <cell r="E1485">
            <v>0</v>
          </cell>
          <cell r="F1485">
            <v>17.65</v>
          </cell>
        </row>
        <row r="1486">
          <cell r="A1486">
            <v>81499</v>
          </cell>
          <cell r="B1486" t="str">
            <v>&gt;</v>
          </cell>
          <cell r="C1486" t="str">
            <v>UD</v>
          </cell>
          <cell r="D1486">
            <v>0</v>
          </cell>
          <cell r="E1486">
            <v>39.64</v>
          </cell>
          <cell r="F1486">
            <v>39.64</v>
          </cell>
        </row>
        <row r="1487">
          <cell r="A1487">
            <v>81500</v>
          </cell>
          <cell r="B1487" t="str">
            <v>A D E S I V O S:</v>
          </cell>
          <cell r="C1487" t="str">
            <v> </v>
          </cell>
          <cell r="D1487">
            <v>0</v>
          </cell>
          <cell r="E1487">
            <v>0</v>
          </cell>
          <cell r="F1487">
            <v>0</v>
          </cell>
        </row>
        <row r="1488">
          <cell r="A1488">
            <v>81501</v>
          </cell>
          <cell r="B1488" t="str">
            <v>ADESIVO PLASTICO - FRASCO 850 G</v>
          </cell>
          <cell r="C1488" t="str">
            <v>UN</v>
          </cell>
          <cell r="D1488">
            <v>20.2</v>
          </cell>
          <cell r="E1488">
            <v>0</v>
          </cell>
          <cell r="F1488">
            <v>20.2</v>
          </cell>
        </row>
        <row r="1489">
          <cell r="A1489">
            <v>81502</v>
          </cell>
          <cell r="B1489" t="str">
            <v>ADESIVO PLASTICO - BISNAGA 75 G</v>
          </cell>
          <cell r="C1489" t="str">
            <v>UN</v>
          </cell>
          <cell r="D1489">
            <v>3</v>
          </cell>
          <cell r="E1489">
            <v>0</v>
          </cell>
          <cell r="F1489">
            <v>3</v>
          </cell>
        </row>
        <row r="1490">
          <cell r="A1490">
            <v>81503</v>
          </cell>
          <cell r="B1490" t="str">
            <v>SOLUCAO LIMPADORA 200 CM3</v>
          </cell>
          <cell r="C1490" t="str">
            <v>UN</v>
          </cell>
          <cell r="D1490">
            <v>7.8</v>
          </cell>
          <cell r="E1490">
            <v>0</v>
          </cell>
          <cell r="F1490">
            <v>7.8</v>
          </cell>
        </row>
        <row r="1491">
          <cell r="A1491">
            <v>81504</v>
          </cell>
          <cell r="B1491" t="str">
            <v>SOLUCAO LIMPADORA 1000 CM3</v>
          </cell>
          <cell r="C1491" t="str">
            <v>UN</v>
          </cell>
          <cell r="D1491">
            <v>26.8</v>
          </cell>
          <cell r="E1491">
            <v>0</v>
          </cell>
          <cell r="F1491">
            <v>26.8</v>
          </cell>
        </row>
        <row r="1492">
          <cell r="A1492">
            <v>81528</v>
          </cell>
          <cell r="B1492" t="str">
            <v>&gt;</v>
          </cell>
          <cell r="C1492" t="str">
            <v>UD</v>
          </cell>
          <cell r="D1492">
            <v>17.65</v>
          </cell>
          <cell r="E1492">
            <v>0</v>
          </cell>
          <cell r="F1492">
            <v>17.65</v>
          </cell>
        </row>
        <row r="1493">
          <cell r="A1493">
            <v>81529</v>
          </cell>
          <cell r="B1493" t="str">
            <v>&gt;</v>
          </cell>
          <cell r="C1493" t="str">
            <v>UD</v>
          </cell>
          <cell r="D1493">
            <v>0</v>
          </cell>
          <cell r="E1493">
            <v>39.64</v>
          </cell>
          <cell r="F1493">
            <v>39.64</v>
          </cell>
        </row>
        <row r="1494">
          <cell r="A1494">
            <v>81535</v>
          </cell>
          <cell r="B1494" t="str">
            <v>C U R V A S</v>
          </cell>
          <cell r="C1494" t="str">
            <v> </v>
          </cell>
          <cell r="D1494">
            <v>0</v>
          </cell>
          <cell r="E1494">
            <v>0</v>
          </cell>
          <cell r="F1494">
            <v>0</v>
          </cell>
        </row>
        <row r="1495">
          <cell r="A1495">
            <v>81536</v>
          </cell>
          <cell r="B1495" t="str">
            <v>CURVA 90 GRAUS SOLDAVEL DIAMETRO 20 mm</v>
          </cell>
          <cell r="C1495" t="str">
            <v>UN</v>
          </cell>
          <cell r="D1495">
            <v>0.96</v>
          </cell>
          <cell r="E1495">
            <v>2.06</v>
          </cell>
          <cell r="F1495">
            <v>3.02</v>
          </cell>
        </row>
        <row r="1496">
          <cell r="A1496">
            <v>81537</v>
          </cell>
          <cell r="B1496" t="str">
            <v>CURVA 90 GRAUS SOLDAVEL DIAMETRO 25 mm</v>
          </cell>
          <cell r="C1496" t="str">
            <v>UN</v>
          </cell>
          <cell r="D1496">
            <v>1.25</v>
          </cell>
          <cell r="E1496">
            <v>2.06</v>
          </cell>
          <cell r="F1496">
            <v>3.31</v>
          </cell>
        </row>
        <row r="1497">
          <cell r="A1497">
            <v>81538</v>
          </cell>
          <cell r="B1497" t="str">
            <v>CURVA 90 GRAUS SOLDAVEL DIAMETRO 32 mm</v>
          </cell>
          <cell r="C1497" t="str">
            <v>UN</v>
          </cell>
          <cell r="D1497">
            <v>2.65</v>
          </cell>
          <cell r="E1497">
            <v>2.06</v>
          </cell>
          <cell r="F1497">
            <v>4.71</v>
          </cell>
        </row>
        <row r="1498">
          <cell r="A1498">
            <v>81539</v>
          </cell>
          <cell r="B1498" t="str">
            <v>CURVA 90 GRAUS SOLDAVEL DIAMETRO 40 mm</v>
          </cell>
          <cell r="C1498" t="str">
            <v>UN</v>
          </cell>
          <cell r="D1498">
            <v>4.55</v>
          </cell>
          <cell r="E1498">
            <v>3.2</v>
          </cell>
          <cell r="F1498">
            <v>7.75</v>
          </cell>
        </row>
        <row r="1499">
          <cell r="A1499">
            <v>81540</v>
          </cell>
          <cell r="B1499" t="str">
            <v>CURVA 90 GRAUS SOLDAVEL DIAMETRO 50 mm</v>
          </cell>
          <cell r="C1499" t="str">
            <v>UN</v>
          </cell>
          <cell r="D1499">
            <v>5.9</v>
          </cell>
          <cell r="E1499">
            <v>3.2</v>
          </cell>
          <cell r="F1499">
            <v>9.1</v>
          </cell>
        </row>
        <row r="1500">
          <cell r="A1500">
            <v>81541</v>
          </cell>
          <cell r="B1500" t="str">
            <v>CURVA 90 GRAUS SOLDAVEL DIAMETRO 60 mm</v>
          </cell>
          <cell r="C1500" t="str">
            <v>UN</v>
          </cell>
          <cell r="D1500">
            <v>13.9</v>
          </cell>
          <cell r="E1500">
            <v>3.2</v>
          </cell>
          <cell r="F1500">
            <v>17.1</v>
          </cell>
        </row>
        <row r="1501">
          <cell r="A1501">
            <v>81550</v>
          </cell>
          <cell r="B1501" t="str">
            <v>CURVA 45º DIAMETRO 50 MM</v>
          </cell>
          <cell r="C1501" t="str">
            <v>UN</v>
          </cell>
          <cell r="D1501">
            <v>5.2</v>
          </cell>
          <cell r="E1501">
            <v>3.2</v>
          </cell>
          <cell r="F1501">
            <v>8.4</v>
          </cell>
        </row>
        <row r="1502">
          <cell r="A1502">
            <v>81551</v>
          </cell>
          <cell r="B1502" t="str">
            <v>CURVA 45 GRAUS SOLDAVEL DIAMETRO 75 MM</v>
          </cell>
          <cell r="C1502" t="str">
            <v>UN</v>
          </cell>
          <cell r="D1502">
            <v>15.5</v>
          </cell>
          <cell r="E1502">
            <v>4.24</v>
          </cell>
          <cell r="F1502">
            <v>19.74</v>
          </cell>
        </row>
        <row r="1503">
          <cell r="A1503">
            <v>81568</v>
          </cell>
          <cell r="B1503" t="str">
            <v>&gt;</v>
          </cell>
          <cell r="C1503" t="str">
            <v>UD</v>
          </cell>
          <cell r="D1503">
            <v>17.65</v>
          </cell>
          <cell r="E1503">
            <v>0</v>
          </cell>
          <cell r="F1503">
            <v>17.65</v>
          </cell>
        </row>
        <row r="1504">
          <cell r="A1504">
            <v>81569</v>
          </cell>
          <cell r="B1504" t="str">
            <v>&gt;</v>
          </cell>
          <cell r="C1504" t="str">
            <v>UD</v>
          </cell>
          <cell r="D1504">
            <v>0</v>
          </cell>
          <cell r="E1504">
            <v>39.64</v>
          </cell>
          <cell r="F1504">
            <v>39.64</v>
          </cell>
        </row>
        <row r="1505">
          <cell r="A1505">
            <v>81570</v>
          </cell>
          <cell r="B1505" t="str">
            <v>C R U Z E T A S</v>
          </cell>
          <cell r="C1505" t="str">
            <v> </v>
          </cell>
          <cell r="D1505">
            <v>0</v>
          </cell>
          <cell r="E1505">
            <v>0</v>
          </cell>
          <cell r="F1505">
            <v>0</v>
          </cell>
        </row>
        <row r="1506">
          <cell r="A1506">
            <v>81571</v>
          </cell>
          <cell r="B1506" t="str">
            <v>CRUZETA SOLDAVEL DIAMETRO 25 mm</v>
          </cell>
          <cell r="C1506" t="str">
            <v>UN</v>
          </cell>
          <cell r="D1506">
            <v>3</v>
          </cell>
          <cell r="E1506">
            <v>2.98</v>
          </cell>
          <cell r="F1506">
            <v>5.98</v>
          </cell>
        </row>
        <row r="1507">
          <cell r="A1507">
            <v>81572</v>
          </cell>
          <cell r="B1507" t="str">
            <v>CRUZETA SOLDAVEL DIAMETRO 50 mm</v>
          </cell>
          <cell r="C1507" t="str">
            <v>UN</v>
          </cell>
          <cell r="D1507">
            <v>10</v>
          </cell>
          <cell r="E1507">
            <v>4.58</v>
          </cell>
          <cell r="F1507">
            <v>14.58</v>
          </cell>
        </row>
        <row r="1508">
          <cell r="A1508">
            <v>81573</v>
          </cell>
          <cell r="B1508" t="str">
            <v>CRUZETA SOLDAVEL DIAMETRO 20 MM</v>
          </cell>
          <cell r="C1508" t="str">
            <v>UN</v>
          </cell>
          <cell r="D1508">
            <v>3</v>
          </cell>
          <cell r="E1508">
            <v>2.98</v>
          </cell>
          <cell r="F1508">
            <v>5.98</v>
          </cell>
        </row>
        <row r="1509">
          <cell r="A1509">
            <v>81581</v>
          </cell>
          <cell r="B1509" t="str">
            <v>PLUG PVC COM ROSCA 1/2"</v>
          </cell>
          <cell r="C1509" t="str">
            <v>UN</v>
          </cell>
          <cell r="D1509">
            <v>0.51</v>
          </cell>
          <cell r="E1509">
            <v>1.03</v>
          </cell>
          <cell r="F1509">
            <v>1.54</v>
          </cell>
        </row>
        <row r="1510">
          <cell r="A1510">
            <v>81598</v>
          </cell>
          <cell r="B1510" t="str">
            <v>&gt;</v>
          </cell>
          <cell r="C1510" t="str">
            <v>UD</v>
          </cell>
          <cell r="D1510">
            <v>17.65</v>
          </cell>
          <cell r="E1510">
            <v>0</v>
          </cell>
          <cell r="F1510">
            <v>17.65</v>
          </cell>
        </row>
        <row r="1511">
          <cell r="A1511">
            <v>81599</v>
          </cell>
          <cell r="B1511" t="str">
            <v>&gt;</v>
          </cell>
          <cell r="C1511" t="str">
            <v>UD</v>
          </cell>
          <cell r="D1511">
            <v>0</v>
          </cell>
          <cell r="E1511">
            <v>39.64</v>
          </cell>
          <cell r="F1511">
            <v>39.64</v>
          </cell>
        </row>
        <row r="1512">
          <cell r="A1512">
            <v>81600</v>
          </cell>
          <cell r="B1512" t="str">
            <v>E S G O T O   S A N I T A R I O</v>
          </cell>
          <cell r="C1512" t="str">
            <v> </v>
          </cell>
          <cell r="D1512">
            <v>0</v>
          </cell>
          <cell r="E1512">
            <v>0</v>
          </cell>
          <cell r="F1512">
            <v>0</v>
          </cell>
        </row>
        <row r="1513">
          <cell r="A1513">
            <v>81601</v>
          </cell>
          <cell r="B1513" t="str">
            <v>B U C H A S</v>
          </cell>
          <cell r="C1513" t="str">
            <v> </v>
          </cell>
          <cell r="D1513">
            <v>0</v>
          </cell>
          <cell r="E1513">
            <v>0</v>
          </cell>
          <cell r="F1513">
            <v>0</v>
          </cell>
        </row>
        <row r="1514">
          <cell r="A1514">
            <v>81602</v>
          </cell>
          <cell r="B1514" t="str">
            <v>BUCHA DE REDUCAO LONGA DIAM. 50 X 40 MM</v>
          </cell>
          <cell r="C1514" t="str">
            <v>UN</v>
          </cell>
          <cell r="D1514">
            <v>1.35</v>
          </cell>
          <cell r="E1514">
            <v>1.61</v>
          </cell>
          <cell r="F1514">
            <v>2.96</v>
          </cell>
        </row>
        <row r="1515">
          <cell r="A1515">
            <v>81608</v>
          </cell>
          <cell r="B1515" t="str">
            <v>BUCHA DE REDUÇÃO SOLDAVEL LONGA 75 X 50 MM</v>
          </cell>
          <cell r="C1515" t="str">
            <v>UN</v>
          </cell>
          <cell r="D1515">
            <v>7.85</v>
          </cell>
          <cell r="E1515">
            <v>1.89</v>
          </cell>
          <cell r="F1515">
            <v>9.74</v>
          </cell>
        </row>
        <row r="1516">
          <cell r="A1516">
            <v>81610</v>
          </cell>
          <cell r="B1516" t="str">
            <v>BUCHA DE REDUÇÃO SOLDAVEL CURTA 110 X 60 MM</v>
          </cell>
          <cell r="C1516" t="str">
            <v>UN</v>
          </cell>
          <cell r="D1516">
            <v>18.4</v>
          </cell>
          <cell r="E1516">
            <v>2.12</v>
          </cell>
          <cell r="F1516">
            <v>20.52</v>
          </cell>
        </row>
        <row r="1517">
          <cell r="A1517">
            <v>81628</v>
          </cell>
          <cell r="B1517" t="str">
            <v>&gt;</v>
          </cell>
          <cell r="C1517" t="str">
            <v>UD</v>
          </cell>
          <cell r="D1517">
            <v>17.65</v>
          </cell>
          <cell r="E1517">
            <v>0</v>
          </cell>
          <cell r="F1517">
            <v>17.65</v>
          </cell>
        </row>
        <row r="1518">
          <cell r="A1518">
            <v>81629</v>
          </cell>
          <cell r="B1518" t="str">
            <v>&gt;</v>
          </cell>
          <cell r="C1518" t="str">
            <v>UD</v>
          </cell>
          <cell r="D1518">
            <v>0</v>
          </cell>
          <cell r="E1518">
            <v>39.64</v>
          </cell>
          <cell r="F1518">
            <v>39.64</v>
          </cell>
        </row>
        <row r="1519">
          <cell r="A1519">
            <v>81640</v>
          </cell>
          <cell r="B1519" t="str">
            <v>C A P</v>
          </cell>
          <cell r="C1519" t="str">
            <v> </v>
          </cell>
          <cell r="D1519">
            <v>0</v>
          </cell>
          <cell r="E1519">
            <v>0</v>
          </cell>
          <cell r="F1519">
            <v>0</v>
          </cell>
        </row>
        <row r="1520">
          <cell r="A1520">
            <v>81641</v>
          </cell>
          <cell r="B1520" t="str">
            <v>CAP DIAMETRO 50 MM ESGOTO PRIMARIO</v>
          </cell>
          <cell r="C1520" t="str">
            <v>UN</v>
          </cell>
          <cell r="D1520">
            <v>2.06</v>
          </cell>
          <cell r="E1520">
            <v>0.8</v>
          </cell>
          <cell r="F1520">
            <v>2.86</v>
          </cell>
        </row>
        <row r="1521">
          <cell r="A1521">
            <v>81642</v>
          </cell>
          <cell r="B1521" t="str">
            <v>CAP DIAMETRO 75 MM ESGOTO PRIMARIO</v>
          </cell>
          <cell r="C1521" t="str">
            <v>UN</v>
          </cell>
          <cell r="D1521">
            <v>3.47</v>
          </cell>
          <cell r="E1521">
            <v>1.03</v>
          </cell>
          <cell r="F1521">
            <v>4.5</v>
          </cell>
        </row>
        <row r="1522">
          <cell r="A1522">
            <v>81643</v>
          </cell>
          <cell r="B1522" t="str">
            <v>CAP DIAMETRO 100 MM ESGOTO PRIMARIO</v>
          </cell>
          <cell r="C1522" t="str">
            <v>UN</v>
          </cell>
          <cell r="D1522">
            <v>4.62</v>
          </cell>
          <cell r="E1522">
            <v>1.37</v>
          </cell>
          <cell r="F1522">
            <v>5.99</v>
          </cell>
        </row>
        <row r="1523">
          <cell r="A1523">
            <v>81658</v>
          </cell>
          <cell r="B1523" t="str">
            <v>&gt;</v>
          </cell>
          <cell r="C1523" t="str">
            <v>UD</v>
          </cell>
          <cell r="D1523">
            <v>17.65</v>
          </cell>
          <cell r="E1523">
            <v>0</v>
          </cell>
          <cell r="F1523">
            <v>17.65</v>
          </cell>
        </row>
        <row r="1524">
          <cell r="A1524">
            <v>81659</v>
          </cell>
          <cell r="B1524" t="str">
            <v>&gt;</v>
          </cell>
          <cell r="C1524" t="str">
            <v>UD</v>
          </cell>
          <cell r="D1524">
            <v>0</v>
          </cell>
          <cell r="E1524">
            <v>39.64</v>
          </cell>
          <cell r="F1524">
            <v>39.64</v>
          </cell>
        </row>
        <row r="1525">
          <cell r="A1525">
            <v>81660</v>
          </cell>
          <cell r="B1525" t="str">
            <v>C O R P O  DE C A I X A  S I F O N A D A/R A L O</v>
          </cell>
          <cell r="C1525" t="str">
            <v> </v>
          </cell>
          <cell r="D1525">
            <v>0</v>
          </cell>
          <cell r="E1525">
            <v>0</v>
          </cell>
          <cell r="F1525">
            <v>0</v>
          </cell>
        </row>
        <row r="1526">
          <cell r="A1526">
            <v>81661</v>
          </cell>
          <cell r="B1526" t="str">
            <v>CORPO CX. SIFONADA DIAM. 100 X 100 X 40/50</v>
          </cell>
          <cell r="C1526" t="str">
            <v>UN</v>
          </cell>
          <cell r="D1526">
            <v>7.85</v>
          </cell>
          <cell r="E1526">
            <v>9.16</v>
          </cell>
          <cell r="F1526">
            <v>17.01</v>
          </cell>
        </row>
        <row r="1527">
          <cell r="A1527">
            <v>81662</v>
          </cell>
          <cell r="B1527" t="str">
            <v>CORPO CX. SIFONADA DIAM. 100 X 150 X 50</v>
          </cell>
          <cell r="C1527" t="str">
            <v>UN</v>
          </cell>
          <cell r="D1527">
            <v>15.55</v>
          </cell>
          <cell r="E1527">
            <v>9.16</v>
          </cell>
          <cell r="F1527">
            <v>24.71</v>
          </cell>
        </row>
        <row r="1528">
          <cell r="A1528">
            <v>81663</v>
          </cell>
          <cell r="B1528" t="str">
            <v>CORPO CX. SIFONADA DIAM. 150 X 150 X 50</v>
          </cell>
          <cell r="C1528" t="str">
            <v>UN</v>
          </cell>
          <cell r="D1528">
            <v>16.2</v>
          </cell>
          <cell r="E1528">
            <v>9.16</v>
          </cell>
          <cell r="F1528">
            <v>25.36</v>
          </cell>
        </row>
        <row r="1529">
          <cell r="A1529">
            <v>81664</v>
          </cell>
          <cell r="B1529" t="str">
            <v>CORPO CX. SIFONADA DIAM. 150 X 185 X 75</v>
          </cell>
          <cell r="C1529" t="str">
            <v>UN</v>
          </cell>
          <cell r="D1529">
            <v>18</v>
          </cell>
          <cell r="E1529">
            <v>9.16</v>
          </cell>
          <cell r="F1529">
            <v>27.16</v>
          </cell>
        </row>
        <row r="1530">
          <cell r="A1530">
            <v>81665</v>
          </cell>
          <cell r="B1530" t="str">
            <v>CORPO CX. SIFONADA DIAM. 250 X 172 X 50</v>
          </cell>
          <cell r="C1530" t="str">
            <v>UN</v>
          </cell>
          <cell r="D1530">
            <v>32.6</v>
          </cell>
          <cell r="E1530">
            <v>9.16</v>
          </cell>
          <cell r="F1530">
            <v>41.76</v>
          </cell>
        </row>
        <row r="1531">
          <cell r="A1531">
            <v>81666</v>
          </cell>
          <cell r="B1531" t="str">
            <v>CORPO CX. SIFONADA DIAM. 250 X 230 X 75</v>
          </cell>
          <cell r="C1531" t="str">
            <v>UN</v>
          </cell>
          <cell r="D1531">
            <v>36.8</v>
          </cell>
          <cell r="E1531">
            <v>9.16</v>
          </cell>
          <cell r="F1531">
            <v>45.96</v>
          </cell>
        </row>
        <row r="1532">
          <cell r="A1532">
            <v>81676</v>
          </cell>
          <cell r="B1532" t="str">
            <v>CORPO DE CAIXA SECA DIAM. 100 X 100 X 40</v>
          </cell>
          <cell r="C1532" t="str">
            <v>UN</v>
          </cell>
          <cell r="D1532">
            <v>7.85</v>
          </cell>
          <cell r="E1532">
            <v>10.3</v>
          </cell>
          <cell r="F1532">
            <v>18.15</v>
          </cell>
        </row>
        <row r="1533">
          <cell r="A1533">
            <v>81679</v>
          </cell>
          <cell r="B1533" t="str">
            <v>CORPO RALO SIFONADO CONICO DIAM. 100 X 40</v>
          </cell>
          <cell r="C1533" t="str">
            <v>UN</v>
          </cell>
          <cell r="D1533">
            <v>2.51</v>
          </cell>
          <cell r="E1533">
            <v>10.3</v>
          </cell>
          <cell r="F1533">
            <v>12.81</v>
          </cell>
        </row>
        <row r="1534">
          <cell r="A1534">
            <v>81680</v>
          </cell>
          <cell r="B1534" t="str">
            <v>CORPO RALO SECO CONICO DIAM. 100 X 40 MM</v>
          </cell>
          <cell r="C1534" t="str">
            <v>UN</v>
          </cell>
          <cell r="D1534">
            <v>3.39</v>
          </cell>
          <cell r="E1534">
            <v>10.3</v>
          </cell>
          <cell r="F1534">
            <v>13.69</v>
          </cell>
        </row>
        <row r="1535">
          <cell r="A1535">
            <v>81681</v>
          </cell>
          <cell r="B1535" t="str">
            <v>CORPO RALO SECO CILINDRICO 100 X 40</v>
          </cell>
          <cell r="C1535" t="str">
            <v>UN</v>
          </cell>
          <cell r="D1535">
            <v>3.46</v>
          </cell>
          <cell r="E1535">
            <v>10.3</v>
          </cell>
          <cell r="F1535">
            <v>13.76</v>
          </cell>
        </row>
        <row r="1536">
          <cell r="A1536">
            <v>81690</v>
          </cell>
          <cell r="B1536" t="str">
            <v>CORPO RALO SIFONADO CILINDRICO 100 X 40</v>
          </cell>
          <cell r="C1536" t="str">
            <v>UN</v>
          </cell>
          <cell r="D1536">
            <v>3.89</v>
          </cell>
          <cell r="E1536">
            <v>9.16</v>
          </cell>
          <cell r="F1536">
            <v>13.05</v>
          </cell>
        </row>
        <row r="1537">
          <cell r="A1537">
            <v>81691</v>
          </cell>
          <cell r="B1537" t="str">
            <v>CORPO RALO SIFONADO QUADRADO 100 X 53 X 40</v>
          </cell>
          <cell r="C1537" t="str">
            <v>UN</v>
          </cell>
          <cell r="D1537">
            <v>3.97</v>
          </cell>
          <cell r="E1537">
            <v>10.3</v>
          </cell>
          <cell r="F1537">
            <v>14.27</v>
          </cell>
        </row>
        <row r="1538">
          <cell r="A1538">
            <v>81695</v>
          </cell>
          <cell r="B1538" t="str">
            <v>PROLONGAMENTO DE CX.SIFONADA 100 MM</v>
          </cell>
          <cell r="C1538" t="str">
            <v>M</v>
          </cell>
          <cell r="D1538">
            <v>8.47</v>
          </cell>
          <cell r="E1538">
            <v>17.18</v>
          </cell>
          <cell r="F1538">
            <v>25.65</v>
          </cell>
        </row>
        <row r="1539">
          <cell r="A1539">
            <v>81696</v>
          </cell>
          <cell r="B1539" t="str">
            <v>PROLONGAMENTO DE CX.SINFONADA 150 MM</v>
          </cell>
          <cell r="C1539" t="str">
            <v>M</v>
          </cell>
          <cell r="D1539">
            <v>22</v>
          </cell>
          <cell r="E1539">
            <v>19.46</v>
          </cell>
          <cell r="F1539">
            <v>41.46</v>
          </cell>
        </row>
        <row r="1540">
          <cell r="A1540">
            <v>81697</v>
          </cell>
          <cell r="B1540" t="str">
            <v>PROLONGAMENTO DE CX.SINFONADA250 MM</v>
          </cell>
          <cell r="C1540" t="str">
            <v>M</v>
          </cell>
          <cell r="D1540">
            <v>41.8</v>
          </cell>
          <cell r="E1540">
            <v>20.61</v>
          </cell>
          <cell r="F1540">
            <v>62.41</v>
          </cell>
        </row>
        <row r="1541">
          <cell r="A1541">
            <v>81698</v>
          </cell>
          <cell r="B1541" t="str">
            <v>&gt;</v>
          </cell>
          <cell r="C1541" t="str">
            <v>UD</v>
          </cell>
          <cell r="D1541">
            <v>17.65</v>
          </cell>
          <cell r="E1541">
            <v>0</v>
          </cell>
          <cell r="F1541">
            <v>17.65</v>
          </cell>
        </row>
        <row r="1542">
          <cell r="A1542">
            <v>81699</v>
          </cell>
          <cell r="B1542" t="str">
            <v>&gt;</v>
          </cell>
          <cell r="C1542" t="str">
            <v>UD</v>
          </cell>
          <cell r="D1542">
            <v>0</v>
          </cell>
          <cell r="E1542">
            <v>39.64</v>
          </cell>
          <cell r="F1542">
            <v>39.64</v>
          </cell>
        </row>
        <row r="1543">
          <cell r="A1543">
            <v>81700</v>
          </cell>
          <cell r="B1543" t="str">
            <v>C U R V A S</v>
          </cell>
          <cell r="C1543" t="str">
            <v> </v>
          </cell>
          <cell r="D1543">
            <v>0</v>
          </cell>
          <cell r="E1543">
            <v>0</v>
          </cell>
          <cell r="F1543">
            <v>0</v>
          </cell>
        </row>
        <row r="1544">
          <cell r="A1544">
            <v>81701</v>
          </cell>
          <cell r="B1544" t="str">
            <v>CURVA 45 GRAUS DIAMETRO 40 MM</v>
          </cell>
          <cell r="C1544" t="str">
            <v>UN</v>
          </cell>
          <cell r="D1544">
            <v>2.3</v>
          </cell>
          <cell r="E1544">
            <v>3.2</v>
          </cell>
          <cell r="F1544">
            <v>5.5</v>
          </cell>
        </row>
        <row r="1545">
          <cell r="A1545">
            <v>81702</v>
          </cell>
          <cell r="B1545" t="str">
            <v>CURVA 45 GRAUS DIAMETRO 100 MM</v>
          </cell>
          <cell r="C1545" t="str">
            <v>UN</v>
          </cell>
          <cell r="D1545">
            <v>20</v>
          </cell>
          <cell r="E1545">
            <v>5.15</v>
          </cell>
          <cell r="F1545">
            <v>25.15</v>
          </cell>
        </row>
        <row r="1546">
          <cell r="A1546">
            <v>81730</v>
          </cell>
          <cell r="B1546" t="str">
            <v>CURVA 90 GRAUS CURTA DIAM. 40 MM</v>
          </cell>
          <cell r="C1546" t="str">
            <v>UN</v>
          </cell>
          <cell r="D1546">
            <v>2.5</v>
          </cell>
          <cell r="E1546">
            <v>3.2</v>
          </cell>
          <cell r="F1546">
            <v>5.7</v>
          </cell>
        </row>
        <row r="1547">
          <cell r="A1547">
            <v>81731</v>
          </cell>
          <cell r="B1547" t="str">
            <v>CURVA 90 GRAUS CURTA DIAM. 50 MM</v>
          </cell>
          <cell r="C1547" t="str">
            <v>UN</v>
          </cell>
          <cell r="D1547">
            <v>4.32</v>
          </cell>
          <cell r="E1547">
            <v>3.2</v>
          </cell>
          <cell r="F1547">
            <v>7.52</v>
          </cell>
        </row>
        <row r="1548">
          <cell r="A1548">
            <v>81732</v>
          </cell>
          <cell r="B1548" t="str">
            <v>CURVA 90 GRAUS CURTA DIAM. 75 MM</v>
          </cell>
          <cell r="C1548" t="str">
            <v>UN</v>
          </cell>
          <cell r="D1548">
            <v>8.52</v>
          </cell>
          <cell r="E1548">
            <v>4.12</v>
          </cell>
          <cell r="F1548">
            <v>12.64</v>
          </cell>
        </row>
        <row r="1549">
          <cell r="A1549">
            <v>81733</v>
          </cell>
          <cell r="B1549" t="str">
            <v>CURVA 90 GRAUS CURTA DIAM. 100 MM</v>
          </cell>
          <cell r="C1549" t="str">
            <v>UN</v>
          </cell>
          <cell r="D1549">
            <v>11</v>
          </cell>
          <cell r="E1549">
            <v>5.15</v>
          </cell>
          <cell r="F1549">
            <v>16.15</v>
          </cell>
        </row>
        <row r="1550">
          <cell r="A1550">
            <v>81734</v>
          </cell>
          <cell r="B1550" t="str">
            <v>CURVA 90 GRAUS LONGA DIAM. 40 MM</v>
          </cell>
          <cell r="C1550" t="str">
            <v>UN</v>
          </cell>
          <cell r="D1550">
            <v>2.24</v>
          </cell>
          <cell r="E1550">
            <v>3.2</v>
          </cell>
          <cell r="F1550">
            <v>5.44</v>
          </cell>
        </row>
        <row r="1551">
          <cell r="A1551">
            <v>81735</v>
          </cell>
          <cell r="B1551" t="str">
            <v>CURVA 90 GRAUS LONGA DIAM. 50 MM</v>
          </cell>
          <cell r="C1551" t="str">
            <v>UN</v>
          </cell>
          <cell r="D1551">
            <v>4.87</v>
          </cell>
          <cell r="E1551">
            <v>3.2</v>
          </cell>
          <cell r="F1551">
            <v>8.07</v>
          </cell>
        </row>
        <row r="1552">
          <cell r="A1552">
            <v>81736</v>
          </cell>
          <cell r="B1552" t="str">
            <v>CURVA 90 GRAUS LONGA DIAM. 75 MM</v>
          </cell>
          <cell r="C1552" t="str">
            <v>UN</v>
          </cell>
          <cell r="D1552">
            <v>13.1</v>
          </cell>
          <cell r="E1552">
            <v>4.12</v>
          </cell>
          <cell r="F1552">
            <v>17.22</v>
          </cell>
        </row>
        <row r="1553">
          <cell r="A1553">
            <v>81737</v>
          </cell>
          <cell r="B1553" t="str">
            <v>CURVA 90 GRAUS LONGA DIAM. 100 MM</v>
          </cell>
          <cell r="C1553" t="str">
            <v>UN</v>
          </cell>
          <cell r="D1553">
            <v>18.5</v>
          </cell>
          <cell r="E1553">
            <v>5.15</v>
          </cell>
          <cell r="F1553">
            <v>23.65</v>
          </cell>
        </row>
        <row r="1554">
          <cell r="A1554">
            <v>81748</v>
          </cell>
          <cell r="B1554" t="str">
            <v>&gt;</v>
          </cell>
          <cell r="C1554" t="str">
            <v>UD</v>
          </cell>
          <cell r="D1554">
            <v>17.65</v>
          </cell>
          <cell r="E1554">
            <v>0</v>
          </cell>
          <cell r="F1554">
            <v>17.65</v>
          </cell>
        </row>
        <row r="1555">
          <cell r="A1555">
            <v>81749</v>
          </cell>
          <cell r="B1555" t="str">
            <v>&gt;</v>
          </cell>
          <cell r="C1555" t="str">
            <v>UD</v>
          </cell>
          <cell r="D1555">
            <v>0</v>
          </cell>
          <cell r="E1555">
            <v>39.64</v>
          </cell>
          <cell r="F1555">
            <v>39.64</v>
          </cell>
        </row>
        <row r="1556">
          <cell r="A1556">
            <v>81750</v>
          </cell>
          <cell r="B1556" t="str">
            <v>G R E L H A S</v>
          </cell>
          <cell r="C1556" t="str">
            <v> </v>
          </cell>
          <cell r="D1556">
            <v>0</v>
          </cell>
          <cell r="E1556">
            <v>0</v>
          </cell>
          <cell r="F1556">
            <v>0</v>
          </cell>
        </row>
        <row r="1557">
          <cell r="A1557">
            <v>81751</v>
          </cell>
          <cell r="B1557" t="str">
            <v>GRELHA QUADRADA ACO INOX ROTATIVO DIAM.100 MM</v>
          </cell>
          <cell r="C1557" t="str">
            <v>UN</v>
          </cell>
          <cell r="D1557">
            <v>22</v>
          </cell>
          <cell r="E1557">
            <v>0.92</v>
          </cell>
          <cell r="F1557">
            <v>22.92</v>
          </cell>
        </row>
        <row r="1558">
          <cell r="A1558">
            <v>81752</v>
          </cell>
          <cell r="B1558" t="str">
            <v>GRELHA QUADRADA ACO INOX ROTATIVO DIAM.150 MM</v>
          </cell>
          <cell r="C1558" t="str">
            <v>UN</v>
          </cell>
          <cell r="D1558">
            <v>43.7</v>
          </cell>
          <cell r="E1558">
            <v>0.92</v>
          </cell>
          <cell r="F1558">
            <v>44.62</v>
          </cell>
        </row>
        <row r="1559">
          <cell r="A1559">
            <v>81760</v>
          </cell>
          <cell r="B1559" t="str">
            <v>GRELHA QUADRADA ACO INOX SIMP. DIAM. 100 MM</v>
          </cell>
          <cell r="C1559" t="str">
            <v>UN</v>
          </cell>
          <cell r="D1559">
            <v>14.9</v>
          </cell>
          <cell r="E1559">
            <v>0.92</v>
          </cell>
          <cell r="F1559">
            <v>15.82</v>
          </cell>
        </row>
        <row r="1560">
          <cell r="A1560">
            <v>81761</v>
          </cell>
          <cell r="B1560" t="str">
            <v>GRELHA QUADRADA ACO INOX SIMPLES DIAM.150 MM</v>
          </cell>
          <cell r="C1560" t="str">
            <v>UN</v>
          </cell>
          <cell r="D1560">
            <v>29</v>
          </cell>
          <cell r="E1560">
            <v>0.92</v>
          </cell>
          <cell r="F1560">
            <v>29.92</v>
          </cell>
        </row>
        <row r="1561">
          <cell r="A1561">
            <v>81770</v>
          </cell>
          <cell r="B1561" t="str">
            <v>GRELHA QUADRADA BRANCA DIAM. 100 MM</v>
          </cell>
          <cell r="C1561" t="str">
            <v>UN</v>
          </cell>
          <cell r="D1561">
            <v>1.44</v>
          </cell>
          <cell r="E1561">
            <v>0.92</v>
          </cell>
          <cell r="F1561">
            <v>2.36</v>
          </cell>
        </row>
        <row r="1562">
          <cell r="A1562">
            <v>81771</v>
          </cell>
          <cell r="B1562" t="str">
            <v>GRELHA QUADRADA BRANCA DIAM. 150 MM</v>
          </cell>
          <cell r="C1562" t="str">
            <v>UN</v>
          </cell>
          <cell r="D1562">
            <v>2.6</v>
          </cell>
          <cell r="E1562">
            <v>0.92</v>
          </cell>
          <cell r="F1562">
            <v>3.52</v>
          </cell>
        </row>
        <row r="1563">
          <cell r="A1563">
            <v>81778</v>
          </cell>
          <cell r="B1563" t="str">
            <v>GRELHA QUADRADA CROMADA DIAM. 150 MM</v>
          </cell>
          <cell r="C1563" t="str">
            <v>UN</v>
          </cell>
          <cell r="D1563">
            <v>21.85</v>
          </cell>
          <cell r="E1563">
            <v>0.92</v>
          </cell>
          <cell r="F1563">
            <v>22.77</v>
          </cell>
        </row>
        <row r="1564">
          <cell r="A1564">
            <v>81779</v>
          </cell>
          <cell r="B1564" t="str">
            <v>GRELHA QUADRADA CROMADA DIAMETRO 100 MM</v>
          </cell>
          <cell r="C1564" t="str">
            <v>UN</v>
          </cell>
          <cell r="D1564">
            <v>11</v>
          </cell>
          <cell r="E1564">
            <v>0.92</v>
          </cell>
          <cell r="F1564">
            <v>11.92</v>
          </cell>
        </row>
        <row r="1565">
          <cell r="A1565">
            <v>81783</v>
          </cell>
          <cell r="B1565" t="str">
            <v>GRELHA REDONDA ACO INOX ROTATIVA DIAM. 100 MM</v>
          </cell>
          <cell r="C1565" t="str">
            <v>UN</v>
          </cell>
          <cell r="D1565">
            <v>14.9</v>
          </cell>
          <cell r="E1565">
            <v>0.92</v>
          </cell>
          <cell r="F1565">
            <v>15.82</v>
          </cell>
        </row>
        <row r="1566">
          <cell r="A1566">
            <v>81784</v>
          </cell>
          <cell r="B1566" t="str">
            <v>GRELHA REDONDA ACO INOX ROTATIVA DIAM. 150 MM</v>
          </cell>
          <cell r="C1566" t="str">
            <v>UN</v>
          </cell>
          <cell r="D1566">
            <v>33.7</v>
          </cell>
          <cell r="E1566">
            <v>0.92</v>
          </cell>
          <cell r="F1566">
            <v>34.62</v>
          </cell>
        </row>
        <row r="1567">
          <cell r="A1567">
            <v>81785</v>
          </cell>
          <cell r="B1567" t="str">
            <v>GRELHA REDONDA ACO INOX SIMPLES DIAM. 100 MM</v>
          </cell>
          <cell r="C1567" t="str">
            <v>UN</v>
          </cell>
          <cell r="D1567">
            <v>23.4</v>
          </cell>
          <cell r="E1567">
            <v>0.92</v>
          </cell>
          <cell r="F1567">
            <v>24.32</v>
          </cell>
        </row>
        <row r="1568">
          <cell r="A1568">
            <v>81786</v>
          </cell>
          <cell r="B1568" t="str">
            <v>GRELHA REDONDA ACO INOX SIMPLES DIAM. 150 MM</v>
          </cell>
          <cell r="C1568" t="str">
            <v>UN</v>
          </cell>
          <cell r="D1568">
            <v>23.4</v>
          </cell>
          <cell r="E1568">
            <v>0.92</v>
          </cell>
          <cell r="F1568">
            <v>24.32</v>
          </cell>
        </row>
        <row r="1569">
          <cell r="A1569">
            <v>81790</v>
          </cell>
          <cell r="B1569" t="str">
            <v>GRELHA REDONDA BRANCA DIAM. 100 MM</v>
          </cell>
          <cell r="C1569" t="str">
            <v>UN</v>
          </cell>
          <cell r="D1569">
            <v>1.05</v>
          </cell>
          <cell r="E1569">
            <v>0.92</v>
          </cell>
          <cell r="F1569">
            <v>1.97</v>
          </cell>
        </row>
        <row r="1570">
          <cell r="A1570">
            <v>81791</v>
          </cell>
          <cell r="B1570" t="str">
            <v>GRELHA REDONDA BRANCA DIAM. 150 MM</v>
          </cell>
          <cell r="C1570" t="str">
            <v>UN</v>
          </cell>
          <cell r="D1570">
            <v>2.5</v>
          </cell>
          <cell r="E1570">
            <v>0.92</v>
          </cell>
          <cell r="F1570">
            <v>3.42</v>
          </cell>
        </row>
        <row r="1571">
          <cell r="A1571">
            <v>81792</v>
          </cell>
          <cell r="B1571" t="str">
            <v>GRELHA REDONDA CROMADA DIAM.100 MM</v>
          </cell>
          <cell r="C1571" t="str">
            <v>UN</v>
          </cell>
          <cell r="D1571">
            <v>8.69</v>
          </cell>
          <cell r="E1571">
            <v>0.92</v>
          </cell>
          <cell r="F1571">
            <v>9.61</v>
          </cell>
        </row>
        <row r="1572">
          <cell r="A1572">
            <v>81793</v>
          </cell>
          <cell r="B1572" t="str">
            <v>GRELHA REDONDA CROMADA DIAM.150 MM</v>
          </cell>
          <cell r="C1572" t="str">
            <v>UN</v>
          </cell>
          <cell r="D1572">
            <v>21.94</v>
          </cell>
          <cell r="E1572">
            <v>0.92</v>
          </cell>
          <cell r="F1572">
            <v>22.86</v>
          </cell>
        </row>
        <row r="1573">
          <cell r="A1573">
            <v>81794</v>
          </cell>
          <cell r="B1573" t="str">
            <v>GRELHA DE FERRO CHATO COM BERÇO</v>
          </cell>
          <cell r="C1573" t="str">
            <v>M2</v>
          </cell>
          <cell r="D1573">
            <v>202.38</v>
          </cell>
          <cell r="E1573">
            <v>21.49</v>
          </cell>
          <cell r="F1573">
            <v>223.87</v>
          </cell>
        </row>
        <row r="1574">
          <cell r="A1574">
            <v>81798</v>
          </cell>
          <cell r="B1574" t="str">
            <v>&gt;</v>
          </cell>
          <cell r="C1574" t="str">
            <v>UD</v>
          </cell>
          <cell r="D1574">
            <v>17.65</v>
          </cell>
          <cell r="E1574">
            <v>0</v>
          </cell>
          <cell r="F1574">
            <v>17.65</v>
          </cell>
        </row>
        <row r="1575">
          <cell r="A1575">
            <v>81799</v>
          </cell>
          <cell r="B1575" t="str">
            <v>&gt;</v>
          </cell>
          <cell r="C1575" t="str">
            <v>UD</v>
          </cell>
          <cell r="D1575">
            <v>0</v>
          </cell>
          <cell r="E1575">
            <v>39.64</v>
          </cell>
          <cell r="F1575">
            <v>39.64</v>
          </cell>
        </row>
        <row r="1576">
          <cell r="A1576">
            <v>81810</v>
          </cell>
          <cell r="B1576" t="str">
            <v>D I V E R S O S</v>
          </cell>
          <cell r="C1576" t="str">
            <v> </v>
          </cell>
          <cell r="D1576">
            <v>0</v>
          </cell>
          <cell r="E1576">
            <v>0</v>
          </cell>
          <cell r="F1576">
            <v>0</v>
          </cell>
        </row>
        <row r="1577">
          <cell r="A1577">
            <v>81811</v>
          </cell>
          <cell r="B1577" t="str">
            <v>HIDROMENTRO DIAM.RAMAL = 25 MM VAZAO = 3 M3</v>
          </cell>
          <cell r="C1577" t="str">
            <v>UN</v>
          </cell>
          <cell r="D1577">
            <v>67.66</v>
          </cell>
          <cell r="E1577">
            <v>13.74</v>
          </cell>
          <cell r="F1577">
            <v>81.4</v>
          </cell>
        </row>
        <row r="1578">
          <cell r="A1578">
            <v>81812</v>
          </cell>
          <cell r="B1578" t="str">
            <v>HIDROMETRO DIAM.RAMAL=25 MM1,5 M3</v>
          </cell>
          <cell r="C1578" t="str">
            <v>UN</v>
          </cell>
          <cell r="D1578">
            <v>67.66</v>
          </cell>
          <cell r="E1578">
            <v>13.74</v>
          </cell>
          <cell r="F1578">
            <v>81.4</v>
          </cell>
        </row>
        <row r="1579">
          <cell r="A1579">
            <v>81815</v>
          </cell>
          <cell r="B1579" t="str">
            <v>KIT CAVALETE D=25MM P/HIDRÔ.1,5-3,0-5,0 M3 C/MUR./CX.COLOCADO</v>
          </cell>
          <cell r="C1579" t="str">
            <v>UN</v>
          </cell>
          <cell r="D1579">
            <v>47</v>
          </cell>
          <cell r="E1579">
            <v>0</v>
          </cell>
          <cell r="F1579">
            <v>47</v>
          </cell>
        </row>
        <row r="1580">
          <cell r="A1580">
            <v>81818</v>
          </cell>
          <cell r="B1580" t="str">
            <v>INST.DE CONJ.MOTOR-BOMBA CENTRIFUGA DE 1 HP</v>
          </cell>
          <cell r="C1580" t="str">
            <v>UN</v>
          </cell>
          <cell r="D1580">
            <v>505</v>
          </cell>
          <cell r="E1580">
            <v>91.6</v>
          </cell>
          <cell r="F1580">
            <v>596.6</v>
          </cell>
        </row>
        <row r="1581">
          <cell r="A1581">
            <v>81819</v>
          </cell>
          <cell r="B1581" t="str">
            <v>BOMBA ANAUGER</v>
          </cell>
          <cell r="C1581" t="str">
            <v>UN</v>
          </cell>
          <cell r="D1581">
            <v>260</v>
          </cell>
          <cell r="E1581">
            <v>5.73</v>
          </cell>
          <cell r="F1581">
            <v>265.73</v>
          </cell>
        </row>
        <row r="1582">
          <cell r="A1582">
            <v>81823</v>
          </cell>
          <cell r="B1582" t="str">
            <v>TAMPA P/CX.PASSAG.FERRO FUND.60X53</v>
          </cell>
          <cell r="C1582" t="str">
            <v>UN</v>
          </cell>
          <cell r="D1582">
            <v>84.16</v>
          </cell>
          <cell r="E1582">
            <v>4.54</v>
          </cell>
          <cell r="F1582">
            <v>88.7</v>
          </cell>
        </row>
        <row r="1583">
          <cell r="A1583">
            <v>81825</v>
          </cell>
          <cell r="B1583" t="str">
            <v>CAIXA DE PASSAGEM 60 X 60 CM</v>
          </cell>
          <cell r="C1583" t="str">
            <v>UN</v>
          </cell>
          <cell r="D1583">
            <v>40.84</v>
          </cell>
          <cell r="E1583">
            <v>75.43</v>
          </cell>
          <cell r="F1583">
            <v>116.27</v>
          </cell>
        </row>
        <row r="1584">
          <cell r="A1584">
            <v>81826</v>
          </cell>
          <cell r="B1584" t="str">
            <v>TAMPA DE CONCRETO P/CAIXA DE PASSAGEM</v>
          </cell>
          <cell r="C1584" t="str">
            <v>UN</v>
          </cell>
          <cell r="D1584">
            <v>27.93</v>
          </cell>
          <cell r="E1584">
            <v>7.45</v>
          </cell>
          <cell r="F1584">
            <v>35.38</v>
          </cell>
        </row>
        <row r="1585">
          <cell r="A1585">
            <v>81827</v>
          </cell>
          <cell r="B1585" t="str">
            <v>CAIXA DE AREIA 60 X 60 S/TAMPA</v>
          </cell>
          <cell r="C1585" t="str">
            <v>UN</v>
          </cell>
          <cell r="D1585">
            <v>38.69</v>
          </cell>
          <cell r="E1585">
            <v>96.85</v>
          </cell>
          <cell r="F1585">
            <v>135.54</v>
          </cell>
        </row>
        <row r="1586">
          <cell r="A1586">
            <v>81828</v>
          </cell>
          <cell r="B1586" t="str">
            <v>CAIXA DE AREIA C/GRELHA METALICA 60 X 60</v>
          </cell>
          <cell r="C1586" t="str">
            <v>UN</v>
          </cell>
          <cell r="D1586">
            <v>66.94</v>
          </cell>
          <cell r="E1586">
            <v>96.85</v>
          </cell>
          <cell r="F1586">
            <v>163.79</v>
          </cell>
        </row>
        <row r="1587">
          <cell r="A1587">
            <v>81829</v>
          </cell>
          <cell r="B1587" t="str">
            <v>(CAIXA DE INSPECAO)-TAMPA CONCRETO E=5CM PARA...</v>
          </cell>
          <cell r="C1587" t="str">
            <v>M2</v>
          </cell>
          <cell r="D1587">
            <v>32.18</v>
          </cell>
          <cell r="E1587">
            <v>38.8</v>
          </cell>
          <cell r="F1587">
            <v>70.98</v>
          </cell>
        </row>
        <row r="1588">
          <cell r="A1588">
            <v>81830</v>
          </cell>
          <cell r="B1588" t="str">
            <v>(CAIXA DE INSPECAO)LASTRO DE CONCRETO PARA...</v>
          </cell>
          <cell r="C1588" t="str">
            <v>M3</v>
          </cell>
          <cell r="D1588">
            <v>142.65</v>
          </cell>
          <cell r="E1588">
            <v>89.54</v>
          </cell>
          <cell r="F1588">
            <v>232.19</v>
          </cell>
        </row>
        <row r="1589">
          <cell r="A1589">
            <v>81831</v>
          </cell>
          <cell r="B1589" t="str">
            <v>(CAIXA DE INSPECAO)-ALVEN.1/2 VEZ REVEST.PARA...</v>
          </cell>
          <cell r="C1589" t="str">
            <v>M2</v>
          </cell>
          <cell r="D1589">
            <v>20.45</v>
          </cell>
          <cell r="E1589">
            <v>28.72</v>
          </cell>
          <cell r="F1589">
            <v>49.17</v>
          </cell>
        </row>
        <row r="1590">
          <cell r="A1590">
            <v>81832</v>
          </cell>
          <cell r="B1590" t="str">
            <v>(CAIXA DE INSPECAO)ALVEN.1 VEZ REVEST.PARA...</v>
          </cell>
          <cell r="C1590" t="str">
            <v>M2</v>
          </cell>
          <cell r="D1590">
            <v>36.95</v>
          </cell>
          <cell r="E1590">
            <v>40.55</v>
          </cell>
          <cell r="F1590">
            <v>77.5</v>
          </cell>
        </row>
        <row r="1591">
          <cell r="A1591">
            <v>81833</v>
          </cell>
          <cell r="B1591" t="str">
            <v>(CX.INSPECAO)ESC.MANUAL C/APILOAM.FUNDO PARA...</v>
          </cell>
          <cell r="C1591" t="str">
            <v>M3</v>
          </cell>
          <cell r="D1591">
            <v>0</v>
          </cell>
          <cell r="E1591">
            <v>22.04</v>
          </cell>
          <cell r="F1591">
            <v>22.04</v>
          </cell>
        </row>
        <row r="1592">
          <cell r="A1592">
            <v>81840</v>
          </cell>
          <cell r="B1592" t="str">
            <v>TAMPA DE FERRO FUNDIDO T-33</v>
          </cell>
          <cell r="C1592" t="str">
            <v>UN</v>
          </cell>
          <cell r="D1592">
            <v>59.21</v>
          </cell>
          <cell r="E1592">
            <v>18.35</v>
          </cell>
          <cell r="F1592">
            <v>77.56</v>
          </cell>
        </row>
        <row r="1593">
          <cell r="A1593">
            <v>81841</v>
          </cell>
          <cell r="B1593" t="str">
            <v> TAMPAO DE FERRO FUNDIDO P/POCO DE VISITA DIAM. 60 CM P/ 13 T</v>
          </cell>
          <cell r="C1593" t="str">
            <v>UN</v>
          </cell>
          <cell r="D1593">
            <v>339.43</v>
          </cell>
          <cell r="E1593">
            <v>17.18</v>
          </cell>
          <cell r="F1593">
            <v>356.61</v>
          </cell>
        </row>
        <row r="1594">
          <cell r="A1594">
            <v>81842</v>
          </cell>
          <cell r="B1594" t="str">
            <v>TAMPAO DE FERRO FUNDIDO P/POCO DE VISITA DIAM. 60 CM P/ 30 T</v>
          </cell>
          <cell r="C1594" t="str">
            <v>UN</v>
          </cell>
          <cell r="D1594">
            <v>339.43</v>
          </cell>
          <cell r="E1594">
            <v>17.18</v>
          </cell>
          <cell r="F1594">
            <v>356.61</v>
          </cell>
        </row>
        <row r="1595">
          <cell r="A1595">
            <v>81850</v>
          </cell>
          <cell r="B1595" t="str">
            <v>CAIXA DE GORDURA 50 l. CONCRETO</v>
          </cell>
          <cell r="C1595" t="str">
            <v>UN</v>
          </cell>
          <cell r="D1595">
            <v>112.54</v>
          </cell>
          <cell r="E1595">
            <v>75.98</v>
          </cell>
          <cell r="F1595">
            <v>188.52</v>
          </cell>
        </row>
        <row r="1596">
          <cell r="A1596">
            <v>81851</v>
          </cell>
          <cell r="B1596" t="str">
            <v>CAIXA DE GORDURA 100 L CONCRETO</v>
          </cell>
          <cell r="C1596" t="str">
            <v>UN</v>
          </cell>
          <cell r="D1596">
            <v>127.41</v>
          </cell>
          <cell r="E1596">
            <v>94.43</v>
          </cell>
          <cell r="F1596">
            <v>221.84</v>
          </cell>
        </row>
        <row r="1597">
          <cell r="A1597">
            <v>81858</v>
          </cell>
          <cell r="B1597" t="str">
            <v>CAIXA DAGUA FIBROCIMENTO - 500 L</v>
          </cell>
          <cell r="C1597" t="str">
            <v>UN</v>
          </cell>
          <cell r="D1597">
            <v>120</v>
          </cell>
          <cell r="E1597">
            <v>63.89</v>
          </cell>
          <cell r="F1597">
            <v>183.89</v>
          </cell>
        </row>
        <row r="1598">
          <cell r="A1598">
            <v>81859</v>
          </cell>
          <cell r="B1598" t="str">
            <v>CAIXA DAGUA FIBROCIMENTO - 1000 L</v>
          </cell>
          <cell r="C1598" t="str">
            <v>UN</v>
          </cell>
          <cell r="D1598">
            <v>239</v>
          </cell>
          <cell r="E1598">
            <v>63.89</v>
          </cell>
          <cell r="F1598">
            <v>302.89</v>
          </cell>
        </row>
        <row r="1599">
          <cell r="A1599">
            <v>81860</v>
          </cell>
          <cell r="B1599" t="str">
            <v>CAIXA DAGUA POLIURETANO 500 LTS.C/TAMPA</v>
          </cell>
          <cell r="C1599" t="str">
            <v>UN</v>
          </cell>
          <cell r="D1599">
            <v>119.9</v>
          </cell>
          <cell r="E1599">
            <v>34.35</v>
          </cell>
          <cell r="F1599">
            <v>154.25</v>
          </cell>
        </row>
        <row r="1600">
          <cell r="A1600">
            <v>81861</v>
          </cell>
          <cell r="B1600" t="str">
            <v>CAIXA DAGUA POLIURETANO 1000 LTS. C/TAMPA</v>
          </cell>
          <cell r="C1600" t="str">
            <v>UN</v>
          </cell>
          <cell r="D1600">
            <v>241.9</v>
          </cell>
          <cell r="E1600">
            <v>34.35</v>
          </cell>
          <cell r="F1600">
            <v>276.25</v>
          </cell>
        </row>
        <row r="1601">
          <cell r="A1601">
            <v>81865</v>
          </cell>
          <cell r="B1601" t="str">
            <v>FOSSA SEPTICA 1500 L 2,45 X 1,60 X 1,40</v>
          </cell>
          <cell r="C1601" t="str">
            <v>UN</v>
          </cell>
          <cell r="D1601">
            <v>1011.99</v>
          </cell>
          <cell r="E1601">
            <v>878.36</v>
          </cell>
          <cell r="F1601">
            <v>1890.35</v>
          </cell>
        </row>
        <row r="1602">
          <cell r="A1602">
            <v>81866</v>
          </cell>
          <cell r="B1602" t="str">
            <v>FOSSA SEPTICA 2500 L 2,95 X 1,35  X 1,40</v>
          </cell>
          <cell r="C1602" t="str">
            <v>UN</v>
          </cell>
          <cell r="D1602">
            <v>1072.2</v>
          </cell>
          <cell r="E1602">
            <v>1015.5</v>
          </cell>
          <cell r="F1602">
            <v>2087.7</v>
          </cell>
        </row>
        <row r="1603">
          <cell r="A1603">
            <v>81867</v>
          </cell>
          <cell r="B1603" t="str">
            <v>FOSSA SEPTICA 3000 L. 2,95X1,65 X 1,90</v>
          </cell>
          <cell r="C1603" t="str">
            <v>UN</v>
          </cell>
          <cell r="D1603">
            <v>1436.04</v>
          </cell>
          <cell r="E1603">
            <v>1258.27</v>
          </cell>
          <cell r="F1603">
            <v>2694.31</v>
          </cell>
        </row>
        <row r="1604">
          <cell r="A1604">
            <v>81868</v>
          </cell>
          <cell r="B1604" t="str">
            <v>FOSSA SEPTICA 4500 L 3,45 X 1,65 X 1,90</v>
          </cell>
          <cell r="C1604" t="str">
            <v>UN</v>
          </cell>
          <cell r="D1604">
            <v>1595.92</v>
          </cell>
          <cell r="E1604">
            <v>1753.64</v>
          </cell>
          <cell r="F1604">
            <v>3349.56</v>
          </cell>
        </row>
        <row r="1605">
          <cell r="A1605">
            <v>81869</v>
          </cell>
          <cell r="B1605" t="str">
            <v>FOSSA SEPTICA 8700 L,4,00 X 1,55 X 2,00</v>
          </cell>
          <cell r="C1605" t="str">
            <v>UN</v>
          </cell>
          <cell r="D1605">
            <v>1932.21</v>
          </cell>
          <cell r="E1605">
            <v>1859</v>
          </cell>
          <cell r="F1605">
            <v>3791.21</v>
          </cell>
        </row>
        <row r="1606">
          <cell r="A1606">
            <v>81874</v>
          </cell>
          <cell r="B1606" t="str">
            <v>SUMIDOURO D:1,60 PROF.4,5 M</v>
          </cell>
          <cell r="C1606" t="str">
            <v>UN</v>
          </cell>
          <cell r="D1606">
            <v>266.87</v>
          </cell>
          <cell r="E1606">
            <v>676.18</v>
          </cell>
          <cell r="F1606">
            <v>943.05</v>
          </cell>
        </row>
        <row r="1607">
          <cell r="A1607">
            <v>81879</v>
          </cell>
          <cell r="B1607" t="str">
            <v>RES.MET.TC-V=3M3 - COL.SEC.H=6 M+FUND.+LOGOTIPO</v>
          </cell>
          <cell r="C1607" t="str">
            <v>UN</v>
          </cell>
          <cell r="D1607">
            <v>5179.81</v>
          </cell>
          <cell r="E1607">
            <v>164.66</v>
          </cell>
          <cell r="F1607">
            <v>5344.47</v>
          </cell>
        </row>
        <row r="1608">
          <cell r="A1608">
            <v>81880</v>
          </cell>
          <cell r="B1608" t="str">
            <v>RES.MET.TC-V=5M3-COL.SEC.H=6M+FUND.+LOGOTIPO</v>
          </cell>
          <cell r="C1608" t="str">
            <v>UN</v>
          </cell>
          <cell r="D1608">
            <v>6315.38</v>
          </cell>
          <cell r="E1608">
            <v>375.09</v>
          </cell>
          <cell r="F1608">
            <v>6690.47</v>
          </cell>
        </row>
        <row r="1609">
          <cell r="A1609">
            <v>81881</v>
          </cell>
          <cell r="B1609" t="str">
            <v>RES.MET.TC-V=10M3-COL.SEC.H=6M+FUND. + LOGOTIPO</v>
          </cell>
          <cell r="C1609" t="str">
            <v>UN</v>
          </cell>
          <cell r="D1609">
            <v>10041.42</v>
          </cell>
          <cell r="E1609">
            <v>413.1</v>
          </cell>
          <cell r="F1609">
            <v>10454.52</v>
          </cell>
        </row>
        <row r="1610">
          <cell r="A1610">
            <v>81882</v>
          </cell>
          <cell r="B1610" t="str">
            <v>RES.MET.TC-V=15 M3 COL.SEC.H=6M+FUND.+LOGOTIPO</v>
          </cell>
          <cell r="C1610" t="str">
            <v>UN</v>
          </cell>
          <cell r="D1610">
            <v>15802.57</v>
          </cell>
          <cell r="E1610">
            <v>1261.3</v>
          </cell>
          <cell r="F1610">
            <v>17063.87</v>
          </cell>
        </row>
        <row r="1611">
          <cell r="A1611">
            <v>81885</v>
          </cell>
          <cell r="B1611" t="str">
            <v>TERMINAL DE VENTILACAO DIAMETRO 50 MM</v>
          </cell>
          <cell r="C1611" t="str">
            <v>UN</v>
          </cell>
          <cell r="D1611">
            <v>7.2</v>
          </cell>
          <cell r="E1611">
            <v>0.8</v>
          </cell>
          <cell r="F1611">
            <v>8</v>
          </cell>
        </row>
        <row r="1612">
          <cell r="A1612">
            <v>81888</v>
          </cell>
          <cell r="B1612" t="str">
            <v>TORNEIRA BOIA DIAMETRO (3/4") 20 MM</v>
          </cell>
          <cell r="C1612" t="str">
            <v>UN</v>
          </cell>
          <cell r="D1612">
            <v>22.42</v>
          </cell>
          <cell r="E1612">
            <v>3.2</v>
          </cell>
          <cell r="F1612">
            <v>25.62</v>
          </cell>
        </row>
        <row r="1613">
          <cell r="A1613">
            <v>81889</v>
          </cell>
          <cell r="B1613" t="str">
            <v>TORNEIRA BOIA DIAMETRO 1" (25 MM )</v>
          </cell>
          <cell r="C1613" t="str">
            <v>UN</v>
          </cell>
          <cell r="D1613">
            <v>47</v>
          </cell>
          <cell r="E1613">
            <v>3.89</v>
          </cell>
          <cell r="F1613">
            <v>50.89</v>
          </cell>
        </row>
        <row r="1614">
          <cell r="A1614">
            <v>81890</v>
          </cell>
          <cell r="B1614" t="str">
            <v>TORNEIRA BOIA DIAMETRO 1.1/4" - 32 MM</v>
          </cell>
          <cell r="C1614" t="str">
            <v>UN</v>
          </cell>
          <cell r="D1614">
            <v>62</v>
          </cell>
          <cell r="E1614">
            <v>4.58</v>
          </cell>
          <cell r="F1614">
            <v>66.58</v>
          </cell>
        </row>
        <row r="1615">
          <cell r="A1615">
            <v>81891</v>
          </cell>
          <cell r="B1615" t="str">
            <v>TORNEIRA BOIA DIAMETRO 1.1/2" (40 MM)</v>
          </cell>
          <cell r="C1615" t="str">
            <v>UN</v>
          </cell>
          <cell r="D1615">
            <v>80</v>
          </cell>
          <cell r="E1615">
            <v>5.15</v>
          </cell>
          <cell r="F1615">
            <v>85.15</v>
          </cell>
        </row>
        <row r="1616">
          <cell r="A1616">
            <v>81892</v>
          </cell>
          <cell r="B1616" t="str">
            <v>TORNEIRA BOIA DIAMETRO 2" (50 MM)</v>
          </cell>
          <cell r="C1616" t="str">
            <v>UN</v>
          </cell>
          <cell r="D1616">
            <v>95</v>
          </cell>
          <cell r="E1616">
            <v>6.18</v>
          </cell>
          <cell r="F1616">
            <v>101.18</v>
          </cell>
        </row>
        <row r="1617">
          <cell r="A1617">
            <v>81894</v>
          </cell>
          <cell r="B1617" t="str">
            <v>EXTINTOR CO2 (6 KG)</v>
          </cell>
          <cell r="C1617" t="str">
            <v>UN</v>
          </cell>
          <cell r="D1617">
            <v>280</v>
          </cell>
          <cell r="E1617">
            <v>0</v>
          </cell>
          <cell r="F1617">
            <v>280</v>
          </cell>
        </row>
        <row r="1618">
          <cell r="A1618">
            <v>81895</v>
          </cell>
          <cell r="B1618" t="str">
            <v>EXTINTOR PÓ QUÍMICO SECO (6 KG)</v>
          </cell>
          <cell r="C1618" t="str">
            <v>UN</v>
          </cell>
          <cell r="D1618">
            <v>80</v>
          </cell>
          <cell r="E1618">
            <v>0</v>
          </cell>
          <cell r="F1618">
            <v>80</v>
          </cell>
        </row>
        <row r="1619">
          <cell r="A1619">
            <v>81896</v>
          </cell>
          <cell r="B1619" t="str">
            <v>EXTINTOR ÁGUA PRESSURIZADA (10 LITROS)</v>
          </cell>
          <cell r="C1619" t="str">
            <v>UN</v>
          </cell>
          <cell r="D1619">
            <v>80</v>
          </cell>
          <cell r="E1619">
            <v>0</v>
          </cell>
          <cell r="F1619">
            <v>80</v>
          </cell>
        </row>
        <row r="1620">
          <cell r="A1620">
            <v>81898</v>
          </cell>
          <cell r="B1620" t="str">
            <v>&gt;</v>
          </cell>
          <cell r="C1620" t="str">
            <v>UD</v>
          </cell>
          <cell r="D1620">
            <v>17.65</v>
          </cell>
          <cell r="E1620">
            <v>0</v>
          </cell>
          <cell r="F1620">
            <v>17.65</v>
          </cell>
        </row>
        <row r="1621">
          <cell r="A1621">
            <v>81899</v>
          </cell>
          <cell r="B1621" t="str">
            <v>&gt;</v>
          </cell>
          <cell r="C1621" t="str">
            <v>UD</v>
          </cell>
          <cell r="D1621">
            <v>0</v>
          </cell>
          <cell r="E1621">
            <v>39.64</v>
          </cell>
          <cell r="F1621">
            <v>39.64</v>
          </cell>
        </row>
        <row r="1622">
          <cell r="A1622">
            <v>81920</v>
          </cell>
          <cell r="B1622" t="str">
            <v>J O E L H O S</v>
          </cell>
          <cell r="C1622" t="str">
            <v> </v>
          </cell>
          <cell r="D1622">
            <v>0</v>
          </cell>
          <cell r="E1622">
            <v>0</v>
          </cell>
          <cell r="F1622">
            <v>0</v>
          </cell>
        </row>
        <row r="1623">
          <cell r="A1623">
            <v>81921</v>
          </cell>
          <cell r="B1623" t="str">
            <v>JOELHO 45 GRAUS DIAMETRO 40 MM</v>
          </cell>
          <cell r="C1623" t="str">
            <v>UN</v>
          </cell>
          <cell r="D1623">
            <v>1.07</v>
          </cell>
          <cell r="E1623">
            <v>3.2</v>
          </cell>
          <cell r="F1623">
            <v>4.27</v>
          </cell>
        </row>
        <row r="1624">
          <cell r="A1624">
            <v>81922</v>
          </cell>
          <cell r="B1624" t="str">
            <v>JOELHO 45 GRAUS DIAMETRO 50 MM</v>
          </cell>
          <cell r="C1624" t="str">
            <v>UN</v>
          </cell>
          <cell r="D1624">
            <v>1.62</v>
          </cell>
          <cell r="E1624">
            <v>3.2</v>
          </cell>
          <cell r="F1624">
            <v>4.82</v>
          </cell>
        </row>
        <row r="1625">
          <cell r="A1625">
            <v>81923</v>
          </cell>
          <cell r="B1625" t="str">
            <v>JOELHO 45 GRAUS DIAMETRO 75 MM</v>
          </cell>
          <cell r="C1625" t="str">
            <v>UN</v>
          </cell>
          <cell r="D1625">
            <v>3.56</v>
          </cell>
          <cell r="E1625">
            <v>4.12</v>
          </cell>
          <cell r="F1625">
            <v>7.68</v>
          </cell>
        </row>
        <row r="1626">
          <cell r="A1626">
            <v>81924</v>
          </cell>
          <cell r="B1626" t="str">
            <v>JOELHO 45 GRAUS DIAMETRO 100 MM</v>
          </cell>
          <cell r="C1626" t="str">
            <v>UN</v>
          </cell>
          <cell r="D1626">
            <v>4.2</v>
          </cell>
          <cell r="E1626">
            <v>5.15</v>
          </cell>
          <cell r="F1626">
            <v>9.35</v>
          </cell>
        </row>
        <row r="1627">
          <cell r="A1627">
            <v>81935</v>
          </cell>
          <cell r="B1627" t="str">
            <v>JOELHO 90 GRAUS DIAMETRO 40 MM</v>
          </cell>
          <cell r="C1627" t="str">
            <v>UN</v>
          </cell>
          <cell r="D1627">
            <v>0.88</v>
          </cell>
          <cell r="E1627">
            <v>3.2</v>
          </cell>
          <cell r="F1627">
            <v>4.08</v>
          </cell>
        </row>
        <row r="1628">
          <cell r="A1628">
            <v>81936</v>
          </cell>
          <cell r="B1628" t="str">
            <v>JOELHO 90 GRAUS DIAMETRO 50 MM</v>
          </cell>
          <cell r="C1628" t="str">
            <v>UN</v>
          </cell>
          <cell r="D1628">
            <v>1.24</v>
          </cell>
          <cell r="E1628">
            <v>3.2</v>
          </cell>
          <cell r="F1628">
            <v>4.44</v>
          </cell>
        </row>
        <row r="1629">
          <cell r="A1629">
            <v>81937</v>
          </cell>
          <cell r="B1629" t="str">
            <v>JOELHO 90 GRAUS DIAMETRO 75 MM</v>
          </cell>
          <cell r="C1629" t="str">
            <v>UN</v>
          </cell>
          <cell r="D1629">
            <v>3.05</v>
          </cell>
          <cell r="E1629">
            <v>4.12</v>
          </cell>
          <cell r="F1629">
            <v>7.17</v>
          </cell>
        </row>
        <row r="1630">
          <cell r="A1630">
            <v>81938</v>
          </cell>
          <cell r="B1630" t="str">
            <v>JOELHO 90 GRAUS DIAMETRO 100 MM</v>
          </cell>
          <cell r="C1630" t="str">
            <v>UN</v>
          </cell>
          <cell r="D1630">
            <v>4.17</v>
          </cell>
          <cell r="E1630">
            <v>5.15</v>
          </cell>
          <cell r="F1630">
            <v>9.32</v>
          </cell>
        </row>
        <row r="1631">
          <cell r="A1631">
            <v>81945</v>
          </cell>
          <cell r="B1631" t="str">
            <v>JOELHO 90 GRAUS C/BOLSA P/ANEL DIAM.40X1.1/2</v>
          </cell>
          <cell r="C1631" t="str">
            <v>UN</v>
          </cell>
          <cell r="D1631">
            <v>2.08</v>
          </cell>
          <cell r="E1631">
            <v>3.2</v>
          </cell>
          <cell r="F1631">
            <v>5.28</v>
          </cell>
        </row>
        <row r="1632">
          <cell r="A1632">
            <v>81946</v>
          </cell>
          <cell r="B1632" t="str">
            <v>JOELHO 90 GRAUS C/VISITA DIAM.100 X 50 MM</v>
          </cell>
          <cell r="C1632" t="str">
            <v>UN</v>
          </cell>
          <cell r="D1632">
            <v>8.2</v>
          </cell>
          <cell r="E1632">
            <v>5.15</v>
          </cell>
          <cell r="F1632">
            <v>13.35</v>
          </cell>
        </row>
        <row r="1633">
          <cell r="A1633">
            <v>81958</v>
          </cell>
          <cell r="B1633" t="str">
            <v>&gt;</v>
          </cell>
          <cell r="C1633" t="str">
            <v>UD</v>
          </cell>
          <cell r="D1633">
            <v>17.65</v>
          </cell>
          <cell r="E1633">
            <v>0</v>
          </cell>
          <cell r="F1633">
            <v>17.65</v>
          </cell>
        </row>
        <row r="1634">
          <cell r="A1634">
            <v>81959</v>
          </cell>
          <cell r="B1634" t="str">
            <v>&gt;</v>
          </cell>
          <cell r="C1634" t="str">
            <v>UD</v>
          </cell>
          <cell r="D1634">
            <v>0</v>
          </cell>
          <cell r="E1634">
            <v>39.64</v>
          </cell>
          <cell r="F1634">
            <v>39.64</v>
          </cell>
        </row>
        <row r="1635">
          <cell r="A1635">
            <v>81960</v>
          </cell>
          <cell r="B1635" t="str">
            <v>J U N C O E S</v>
          </cell>
          <cell r="C1635" t="str">
            <v> </v>
          </cell>
          <cell r="D1635">
            <v>0</v>
          </cell>
          <cell r="E1635">
            <v>0</v>
          </cell>
          <cell r="F1635">
            <v>0</v>
          </cell>
        </row>
        <row r="1636">
          <cell r="A1636">
            <v>81961</v>
          </cell>
          <cell r="B1636" t="str">
            <v>JUNCAO 45 GRAUS DIAMETRO 40 MM</v>
          </cell>
          <cell r="C1636" t="str">
            <v>UN</v>
          </cell>
          <cell r="D1636">
            <v>1.95</v>
          </cell>
          <cell r="E1636">
            <v>3.32</v>
          </cell>
          <cell r="F1636">
            <v>5.27</v>
          </cell>
        </row>
        <row r="1637">
          <cell r="A1637">
            <v>81965</v>
          </cell>
          <cell r="B1637" t="str">
            <v>JUNCAO INVERTIDA DIAMETRO 75 X 50 MM</v>
          </cell>
          <cell r="C1637" t="str">
            <v>UN</v>
          </cell>
          <cell r="D1637">
            <v>6.4</v>
          </cell>
          <cell r="E1637">
            <v>4.24</v>
          </cell>
          <cell r="F1637">
            <v>10.64</v>
          </cell>
        </row>
        <row r="1638">
          <cell r="A1638">
            <v>81970</v>
          </cell>
          <cell r="B1638" t="str">
            <v>JUNCAO SIMPLES DIAMETRO 50 X 50 MM</v>
          </cell>
          <cell r="C1638" t="str">
            <v>UN</v>
          </cell>
          <cell r="D1638">
            <v>4.6</v>
          </cell>
          <cell r="E1638">
            <v>3.32</v>
          </cell>
          <cell r="F1638">
            <v>7.92</v>
          </cell>
        </row>
        <row r="1639">
          <cell r="A1639">
            <v>81971</v>
          </cell>
          <cell r="B1639" t="str">
            <v>JUNCAO SIMPLES DIAM. 75 X 50 MM</v>
          </cell>
          <cell r="C1639" t="str">
            <v>UN</v>
          </cell>
          <cell r="D1639">
            <v>6.8</v>
          </cell>
          <cell r="E1639">
            <v>4.24</v>
          </cell>
          <cell r="F1639">
            <v>11.04</v>
          </cell>
        </row>
        <row r="1640">
          <cell r="A1640">
            <v>81972</v>
          </cell>
          <cell r="B1640" t="str">
            <v>JUNCAO SIMPLES DIAMETRO 75 X 75 MM</v>
          </cell>
          <cell r="C1640" t="str">
            <v>UN</v>
          </cell>
          <cell r="D1640">
            <v>8.5</v>
          </cell>
          <cell r="E1640">
            <v>4.24</v>
          </cell>
          <cell r="F1640">
            <v>12.74</v>
          </cell>
        </row>
        <row r="1641">
          <cell r="A1641">
            <v>81973</v>
          </cell>
          <cell r="B1641" t="str">
            <v>JUNCAO SIMPLES DIAM. 100 X 50 MM</v>
          </cell>
          <cell r="C1641" t="str">
            <v>UN</v>
          </cell>
          <cell r="D1641">
            <v>8.9</v>
          </cell>
          <cell r="E1641">
            <v>5.27</v>
          </cell>
          <cell r="F1641">
            <v>14.17</v>
          </cell>
        </row>
        <row r="1642">
          <cell r="A1642">
            <v>81974</v>
          </cell>
          <cell r="B1642" t="str">
            <v>JUNCAO SIMPLES DIAMETRO 100 X 75 MM</v>
          </cell>
          <cell r="C1642" t="str">
            <v>UN</v>
          </cell>
          <cell r="D1642">
            <v>12</v>
          </cell>
          <cell r="E1642">
            <v>5.27</v>
          </cell>
          <cell r="F1642">
            <v>17.27</v>
          </cell>
        </row>
        <row r="1643">
          <cell r="A1643">
            <v>81975</v>
          </cell>
          <cell r="B1643" t="str">
            <v>JUNCAO SIMPLES DIAM. 100 X 100 MM</v>
          </cell>
          <cell r="C1643" t="str">
            <v>UN</v>
          </cell>
          <cell r="D1643">
            <v>12</v>
          </cell>
          <cell r="E1643">
            <v>5.27</v>
          </cell>
          <cell r="F1643">
            <v>17.27</v>
          </cell>
        </row>
        <row r="1644">
          <cell r="A1644">
            <v>81981</v>
          </cell>
          <cell r="B1644" t="str">
            <v>JUNÇÃO DUPLA DIAMETRO 75 MM</v>
          </cell>
          <cell r="C1644" t="str">
            <v>UN</v>
          </cell>
          <cell r="D1644">
            <v>10.2</v>
          </cell>
          <cell r="E1644">
            <v>4.24</v>
          </cell>
          <cell r="F1644">
            <v>14.44</v>
          </cell>
        </row>
        <row r="1645">
          <cell r="A1645">
            <v>81998</v>
          </cell>
          <cell r="B1645" t="str">
            <v>&gt;</v>
          </cell>
          <cell r="C1645" t="str">
            <v>UD</v>
          </cell>
          <cell r="D1645">
            <v>17.65</v>
          </cell>
          <cell r="E1645">
            <v>0</v>
          </cell>
          <cell r="F1645">
            <v>17.65</v>
          </cell>
        </row>
        <row r="1646">
          <cell r="A1646">
            <v>81999</v>
          </cell>
          <cell r="B1646" t="str">
            <v>&gt;</v>
          </cell>
          <cell r="C1646" t="str">
            <v>UD</v>
          </cell>
          <cell r="D1646">
            <v>0</v>
          </cell>
          <cell r="E1646">
            <v>39.64</v>
          </cell>
          <cell r="F1646">
            <v>39.64</v>
          </cell>
        </row>
        <row r="1647">
          <cell r="A1647">
            <v>82000</v>
          </cell>
          <cell r="B1647" t="str">
            <v>L U V A S</v>
          </cell>
          <cell r="C1647" t="str">
            <v> </v>
          </cell>
          <cell r="D1647">
            <v>0</v>
          </cell>
          <cell r="E1647">
            <v>0</v>
          </cell>
          <cell r="F1647">
            <v>0</v>
          </cell>
        </row>
        <row r="1648">
          <cell r="A1648">
            <v>82001</v>
          </cell>
          <cell r="B1648" t="str">
            <v>LUVA SIMPLES DIAMETRO 40 MM</v>
          </cell>
          <cell r="C1648" t="str">
            <v>UN</v>
          </cell>
          <cell r="D1648">
            <v>0.6</v>
          </cell>
          <cell r="E1648">
            <v>1.61</v>
          </cell>
          <cell r="F1648">
            <v>2.21</v>
          </cell>
        </row>
        <row r="1649">
          <cell r="A1649">
            <v>82002</v>
          </cell>
          <cell r="B1649" t="str">
            <v>LUVA SIMPLES DIAMETRO 50 MM</v>
          </cell>
          <cell r="C1649" t="str">
            <v>UN</v>
          </cell>
          <cell r="D1649">
            <v>1.3</v>
          </cell>
          <cell r="E1649">
            <v>1.61</v>
          </cell>
          <cell r="F1649">
            <v>2.91</v>
          </cell>
        </row>
        <row r="1650">
          <cell r="A1650">
            <v>82003</v>
          </cell>
          <cell r="B1650" t="str">
            <v>LUVA SIMPLES DIAMETRO 75 MM</v>
          </cell>
          <cell r="C1650" t="str">
            <v>UN</v>
          </cell>
          <cell r="D1650">
            <v>2.45</v>
          </cell>
          <cell r="E1650">
            <v>2.06</v>
          </cell>
          <cell r="F1650">
            <v>4.51</v>
          </cell>
        </row>
        <row r="1651">
          <cell r="A1651">
            <v>82004</v>
          </cell>
          <cell r="B1651" t="str">
            <v>LUVA SIMPLES DIAM. 100 MM</v>
          </cell>
          <cell r="C1651" t="str">
            <v>UN</v>
          </cell>
          <cell r="D1651">
            <v>2.9</v>
          </cell>
          <cell r="E1651">
            <v>2.63</v>
          </cell>
          <cell r="F1651">
            <v>5.53</v>
          </cell>
        </row>
        <row r="1652">
          <cell r="A1652">
            <v>82038</v>
          </cell>
          <cell r="B1652" t="str">
            <v>&gt;</v>
          </cell>
          <cell r="C1652" t="str">
            <v>UD</v>
          </cell>
          <cell r="D1652">
            <v>17.65</v>
          </cell>
          <cell r="E1652">
            <v>0</v>
          </cell>
          <cell r="F1652">
            <v>17.65</v>
          </cell>
        </row>
        <row r="1653">
          <cell r="A1653">
            <v>82039</v>
          </cell>
          <cell r="B1653" t="str">
            <v>&gt;</v>
          </cell>
          <cell r="C1653" t="str">
            <v>UD</v>
          </cell>
          <cell r="D1653">
            <v>0</v>
          </cell>
          <cell r="E1653">
            <v>39.64</v>
          </cell>
          <cell r="F1653">
            <v>39.64</v>
          </cell>
        </row>
        <row r="1654">
          <cell r="A1654">
            <v>82050</v>
          </cell>
          <cell r="B1654" t="str">
            <v>P O R T A / G R E L H A</v>
          </cell>
          <cell r="C1654" t="str">
            <v> </v>
          </cell>
          <cell r="D1654">
            <v>0</v>
          </cell>
          <cell r="E1654">
            <v>0</v>
          </cell>
          <cell r="F1654">
            <v>0</v>
          </cell>
        </row>
        <row r="1655">
          <cell r="A1655">
            <v>82051</v>
          </cell>
          <cell r="B1655" t="str">
            <v>PORTA GRELHA QUADRADA BRANCO DIAM. 150 MM</v>
          </cell>
          <cell r="C1655" t="str">
            <v>UN</v>
          </cell>
          <cell r="D1655">
            <v>3.22</v>
          </cell>
          <cell r="E1655">
            <v>1.15</v>
          </cell>
          <cell r="F1655">
            <v>4.37</v>
          </cell>
        </row>
        <row r="1656">
          <cell r="A1656">
            <v>82052</v>
          </cell>
          <cell r="B1656" t="str">
            <v>PORTA GRELHA QUADRADO CROMADO DIAM.150 MM</v>
          </cell>
          <cell r="C1656" t="str">
            <v>UN</v>
          </cell>
          <cell r="D1656">
            <v>2.6</v>
          </cell>
          <cell r="E1656">
            <v>1.15</v>
          </cell>
          <cell r="F1656">
            <v>3.75</v>
          </cell>
        </row>
        <row r="1657">
          <cell r="A1657">
            <v>82053</v>
          </cell>
          <cell r="B1657" t="str">
            <v>PORTA GRELHA QUADRADO P/GREL.QUADRADA DIAM. 100 MM</v>
          </cell>
          <cell r="C1657" t="str">
            <v>UN</v>
          </cell>
          <cell r="D1657">
            <v>1.15</v>
          </cell>
          <cell r="E1657">
            <v>1.15</v>
          </cell>
          <cell r="F1657">
            <v>2.3</v>
          </cell>
        </row>
        <row r="1658">
          <cell r="A1658">
            <v>82054</v>
          </cell>
          <cell r="B1658" t="str">
            <v>PORTA GRELHA QUADRADO P/GRELHA RED.BRANC.100 MM</v>
          </cell>
          <cell r="C1658" t="str">
            <v>UN</v>
          </cell>
          <cell r="D1658">
            <v>3</v>
          </cell>
          <cell r="E1658">
            <v>1.15</v>
          </cell>
          <cell r="F1658">
            <v>4.15</v>
          </cell>
        </row>
        <row r="1659">
          <cell r="A1659">
            <v>82055</v>
          </cell>
          <cell r="B1659" t="str">
            <v>PORTA GRELHA QUADRADO P/GRELHA RED.CROM.DIAM.100 M</v>
          </cell>
          <cell r="C1659" t="str">
            <v>UN</v>
          </cell>
          <cell r="D1659">
            <v>2.2</v>
          </cell>
          <cell r="E1659">
            <v>1.15</v>
          </cell>
          <cell r="F1659">
            <v>3.35</v>
          </cell>
        </row>
        <row r="1660">
          <cell r="A1660">
            <v>82070</v>
          </cell>
          <cell r="B1660" t="str">
            <v>PORTA GRELHA REDONDO BRANCO DIAM. 100 MM</v>
          </cell>
          <cell r="C1660" t="str">
            <v>UN</v>
          </cell>
          <cell r="D1660">
            <v>1.5</v>
          </cell>
          <cell r="E1660">
            <v>0.92</v>
          </cell>
          <cell r="F1660">
            <v>2.42</v>
          </cell>
        </row>
        <row r="1661">
          <cell r="A1661">
            <v>82071</v>
          </cell>
          <cell r="B1661" t="str">
            <v>PORTA GRELHA REDONDO BRANCO DIAM. 150 MM</v>
          </cell>
          <cell r="C1661" t="str">
            <v>UN</v>
          </cell>
          <cell r="D1661">
            <v>1.9</v>
          </cell>
          <cell r="E1661">
            <v>1.15</v>
          </cell>
          <cell r="F1661">
            <v>3.05</v>
          </cell>
        </row>
        <row r="1662">
          <cell r="A1662">
            <v>82072</v>
          </cell>
          <cell r="B1662" t="str">
            <v>PORTA GRELHA REDONDO CROMADO DIAMETRO 150 MM</v>
          </cell>
          <cell r="C1662" t="str">
            <v>UN</v>
          </cell>
          <cell r="D1662">
            <v>2.6</v>
          </cell>
          <cell r="E1662">
            <v>1.15</v>
          </cell>
          <cell r="F1662">
            <v>3.75</v>
          </cell>
        </row>
        <row r="1663">
          <cell r="A1663">
            <v>82098</v>
          </cell>
          <cell r="B1663" t="str">
            <v>&gt;</v>
          </cell>
          <cell r="C1663" t="str">
            <v>UD</v>
          </cell>
          <cell r="D1663">
            <v>17.65</v>
          </cell>
          <cell r="E1663">
            <v>0</v>
          </cell>
          <cell r="F1663">
            <v>17.65</v>
          </cell>
        </row>
        <row r="1664">
          <cell r="A1664">
            <v>82099</v>
          </cell>
          <cell r="B1664" t="str">
            <v>&gt;</v>
          </cell>
          <cell r="C1664" t="str">
            <v>UD</v>
          </cell>
          <cell r="D1664">
            <v>0</v>
          </cell>
          <cell r="E1664">
            <v>39.64</v>
          </cell>
          <cell r="F1664">
            <v>39.64</v>
          </cell>
        </row>
        <row r="1665">
          <cell r="A1665">
            <v>82100</v>
          </cell>
          <cell r="B1665" t="str">
            <v>R E D U C O E S</v>
          </cell>
          <cell r="C1665" t="str">
            <v> </v>
          </cell>
          <cell r="D1665">
            <v>0</v>
          </cell>
          <cell r="E1665">
            <v>0</v>
          </cell>
          <cell r="F1665">
            <v>0</v>
          </cell>
        </row>
        <row r="1666">
          <cell r="A1666">
            <v>82101</v>
          </cell>
          <cell r="B1666" t="str">
            <v>REDUCAO EXCENTRICA 75 X 50 MM</v>
          </cell>
          <cell r="C1666" t="str">
            <v>UN</v>
          </cell>
          <cell r="D1666">
            <v>3.15</v>
          </cell>
          <cell r="E1666">
            <v>4.12</v>
          </cell>
          <cell r="F1666">
            <v>7.27</v>
          </cell>
        </row>
        <row r="1667">
          <cell r="A1667">
            <v>82102</v>
          </cell>
          <cell r="B1667" t="str">
            <v>REDUCAO EXCENTRICA 100 X 75 MM</v>
          </cell>
          <cell r="C1667" t="str">
            <v>UN</v>
          </cell>
          <cell r="D1667">
            <v>4.3</v>
          </cell>
          <cell r="E1667">
            <v>5.15</v>
          </cell>
          <cell r="F1667">
            <v>9.45</v>
          </cell>
        </row>
        <row r="1668">
          <cell r="A1668">
            <v>82103</v>
          </cell>
          <cell r="B1668" t="str">
            <v>REDUCAO EXCENTRICA 100 X 50 MM</v>
          </cell>
          <cell r="C1668" t="str">
            <v>UN</v>
          </cell>
          <cell r="D1668">
            <v>3.7</v>
          </cell>
          <cell r="E1668">
            <v>2.52</v>
          </cell>
          <cell r="F1668">
            <v>6.22</v>
          </cell>
        </row>
        <row r="1669">
          <cell r="A1669">
            <v>82138</v>
          </cell>
          <cell r="B1669" t="str">
            <v>&gt;</v>
          </cell>
          <cell r="C1669" t="str">
            <v>UD</v>
          </cell>
          <cell r="D1669">
            <v>17.65</v>
          </cell>
          <cell r="E1669">
            <v>0</v>
          </cell>
          <cell r="F1669">
            <v>17.65</v>
          </cell>
        </row>
        <row r="1670">
          <cell r="A1670">
            <v>82139</v>
          </cell>
          <cell r="B1670" t="str">
            <v>&gt;</v>
          </cell>
          <cell r="C1670" t="str">
            <v>UD</v>
          </cell>
          <cell r="D1670">
            <v>0</v>
          </cell>
          <cell r="E1670">
            <v>39.64</v>
          </cell>
          <cell r="F1670">
            <v>39.64</v>
          </cell>
        </row>
        <row r="1671">
          <cell r="A1671">
            <v>82150</v>
          </cell>
          <cell r="B1671" t="str">
            <v>T A M P A S</v>
          </cell>
          <cell r="C1671" t="str">
            <v> </v>
          </cell>
          <cell r="D1671">
            <v>0</v>
          </cell>
          <cell r="E1671">
            <v>0</v>
          </cell>
          <cell r="F1671">
            <v>0</v>
          </cell>
        </row>
        <row r="1672">
          <cell r="A1672">
            <v>82151</v>
          </cell>
          <cell r="B1672" t="str">
            <v>TAMPA CEGA QUADRADA BRANCA DIAM. 150 MM</v>
          </cell>
          <cell r="C1672" t="str">
            <v>UN</v>
          </cell>
          <cell r="D1672">
            <v>5.5</v>
          </cell>
          <cell r="E1672">
            <v>0.92</v>
          </cell>
          <cell r="F1672">
            <v>6.42</v>
          </cell>
        </row>
        <row r="1673">
          <cell r="A1673">
            <v>82152</v>
          </cell>
          <cell r="B1673" t="str">
            <v>TAMPA CEGA QUADRADA CROMADA DIAM. 150 MM</v>
          </cell>
          <cell r="C1673" t="str">
            <v>UN</v>
          </cell>
          <cell r="D1673">
            <v>26.8</v>
          </cell>
          <cell r="E1673">
            <v>0.92</v>
          </cell>
          <cell r="F1673">
            <v>27.72</v>
          </cell>
        </row>
        <row r="1674">
          <cell r="A1674">
            <v>82153</v>
          </cell>
          <cell r="B1674" t="str">
            <v>TAMPA CEGA REDONDA BRANCA DIAM. 100 MM</v>
          </cell>
          <cell r="C1674" t="str">
            <v>UN</v>
          </cell>
          <cell r="D1674">
            <v>2</v>
          </cell>
          <cell r="E1674">
            <v>0.92</v>
          </cell>
          <cell r="F1674">
            <v>2.92</v>
          </cell>
        </row>
        <row r="1675">
          <cell r="A1675">
            <v>82154</v>
          </cell>
          <cell r="B1675" t="str">
            <v>TAMPA CEGA REDONDA BRANCA DIAM. 150 MM</v>
          </cell>
          <cell r="C1675" t="str">
            <v>UN</v>
          </cell>
          <cell r="D1675">
            <v>5.5</v>
          </cell>
          <cell r="E1675">
            <v>0.92</v>
          </cell>
          <cell r="F1675">
            <v>6.42</v>
          </cell>
        </row>
        <row r="1676">
          <cell r="A1676">
            <v>82155</v>
          </cell>
          <cell r="B1676" t="str">
            <v>TAMPA CEGA REDONDA CROMADA DIAM. 100 MM</v>
          </cell>
          <cell r="C1676" t="str">
            <v>UN</v>
          </cell>
          <cell r="D1676">
            <v>4.92</v>
          </cell>
          <cell r="E1676">
            <v>0.92</v>
          </cell>
          <cell r="F1676">
            <v>5.84</v>
          </cell>
        </row>
        <row r="1677">
          <cell r="A1677">
            <v>82156</v>
          </cell>
          <cell r="B1677" t="str">
            <v>TAMPA CEGA REDONDA CROMADA DIAM. 150 MM</v>
          </cell>
          <cell r="C1677" t="str">
            <v>UN</v>
          </cell>
          <cell r="D1677">
            <v>26.8</v>
          </cell>
          <cell r="E1677">
            <v>0.92</v>
          </cell>
          <cell r="F1677">
            <v>27.72</v>
          </cell>
        </row>
        <row r="1678">
          <cell r="A1678">
            <v>82157</v>
          </cell>
          <cell r="B1678" t="str">
            <v>TAMPA CEGA REDONDA PVC 250 MM</v>
          </cell>
          <cell r="C1678" t="str">
            <v>UN</v>
          </cell>
          <cell r="D1678">
            <v>6.4</v>
          </cell>
          <cell r="E1678">
            <v>0.57</v>
          </cell>
          <cell r="F1678">
            <v>6.97</v>
          </cell>
        </row>
        <row r="1679">
          <cell r="A1679">
            <v>82158</v>
          </cell>
          <cell r="B1679" t="str">
            <v>TAMPA CEGA REDONDA ALUMINIO 250 MM</v>
          </cell>
          <cell r="C1679" t="str">
            <v>UN</v>
          </cell>
          <cell r="D1679">
            <v>35</v>
          </cell>
          <cell r="E1679">
            <v>0.57</v>
          </cell>
          <cell r="F1679">
            <v>35.57</v>
          </cell>
        </row>
        <row r="1680">
          <cell r="A1680">
            <v>82198</v>
          </cell>
          <cell r="B1680" t="str">
            <v>&gt;</v>
          </cell>
          <cell r="C1680" t="str">
            <v>UD</v>
          </cell>
          <cell r="D1680">
            <v>17.65</v>
          </cell>
          <cell r="E1680">
            <v>0</v>
          </cell>
          <cell r="F1680">
            <v>17.65</v>
          </cell>
        </row>
        <row r="1681">
          <cell r="A1681">
            <v>82199</v>
          </cell>
          <cell r="B1681" t="str">
            <v>&gt;</v>
          </cell>
          <cell r="C1681" t="str">
            <v>UD</v>
          </cell>
          <cell r="D1681">
            <v>0</v>
          </cell>
          <cell r="E1681">
            <v>39.64</v>
          </cell>
          <cell r="F1681">
            <v>39.64</v>
          </cell>
        </row>
        <row r="1682">
          <cell r="A1682">
            <v>82200</v>
          </cell>
          <cell r="B1682" t="str">
            <v>T E</v>
          </cell>
          <cell r="C1682" t="str">
            <v> </v>
          </cell>
          <cell r="D1682">
            <v>0</v>
          </cell>
          <cell r="E1682">
            <v>0</v>
          </cell>
          <cell r="F1682">
            <v>0</v>
          </cell>
        </row>
        <row r="1683">
          <cell r="A1683">
            <v>82201</v>
          </cell>
          <cell r="B1683" t="str">
            <v>TE 90 GRAUS DIAMETRO 40 MM - ESGOTO</v>
          </cell>
          <cell r="C1683" t="str">
            <v>UN</v>
          </cell>
          <cell r="D1683">
            <v>1.7</v>
          </cell>
          <cell r="E1683">
            <v>3.32</v>
          </cell>
          <cell r="F1683">
            <v>5.02</v>
          </cell>
        </row>
        <row r="1684">
          <cell r="A1684">
            <v>82210</v>
          </cell>
          <cell r="B1684" t="str">
            <v>TE 90 GRAUS REDUCAO 50 X 40 MM - ESGOTO</v>
          </cell>
          <cell r="C1684" t="str">
            <v>UN</v>
          </cell>
          <cell r="D1684">
            <v>5.5</v>
          </cell>
          <cell r="E1684">
            <v>3.32</v>
          </cell>
          <cell r="F1684">
            <v>8.82</v>
          </cell>
        </row>
        <row r="1685">
          <cell r="A1685">
            <v>82220</v>
          </cell>
          <cell r="B1685" t="str">
            <v>TE DE INSPECAO DIAMETRO 100 X 75 MM</v>
          </cell>
          <cell r="C1685" t="str">
            <v>UN</v>
          </cell>
          <cell r="D1685">
            <v>21.5</v>
          </cell>
          <cell r="E1685">
            <v>5.27</v>
          </cell>
          <cell r="F1685">
            <v>26.77</v>
          </cell>
        </row>
        <row r="1686">
          <cell r="A1686">
            <v>82230</v>
          </cell>
          <cell r="B1686" t="str">
            <v>TE SANITARIO DIAMETRO 50 X 50 MM</v>
          </cell>
          <cell r="C1686" t="str">
            <v>UN</v>
          </cell>
          <cell r="D1686">
            <v>3.6</v>
          </cell>
          <cell r="E1686">
            <v>3.32</v>
          </cell>
          <cell r="F1686">
            <v>6.92</v>
          </cell>
        </row>
        <row r="1687">
          <cell r="A1687">
            <v>82231</v>
          </cell>
          <cell r="B1687" t="str">
            <v>TE SANITARIO DIAMETRO 75 X 50 MM</v>
          </cell>
          <cell r="C1687" t="str">
            <v>UN</v>
          </cell>
          <cell r="D1687">
            <v>6</v>
          </cell>
          <cell r="E1687">
            <v>4.24</v>
          </cell>
          <cell r="F1687">
            <v>10.24</v>
          </cell>
        </row>
        <row r="1688">
          <cell r="A1688">
            <v>82232</v>
          </cell>
          <cell r="B1688" t="str">
            <v>TE SANITARIO DIAMETRO 75 X 75 MM</v>
          </cell>
          <cell r="C1688" t="str">
            <v>UN</v>
          </cell>
          <cell r="D1688">
            <v>7</v>
          </cell>
          <cell r="E1688">
            <v>4.24</v>
          </cell>
          <cell r="F1688">
            <v>11.24</v>
          </cell>
        </row>
        <row r="1689">
          <cell r="A1689">
            <v>82233</v>
          </cell>
          <cell r="B1689" t="str">
            <v>TE SANITARIO DIAMETRO 100 X 50 MM</v>
          </cell>
          <cell r="C1689" t="str">
            <v>UN</v>
          </cell>
          <cell r="D1689">
            <v>7</v>
          </cell>
          <cell r="E1689">
            <v>5.27</v>
          </cell>
          <cell r="F1689">
            <v>12.27</v>
          </cell>
        </row>
        <row r="1690">
          <cell r="A1690">
            <v>82234</v>
          </cell>
          <cell r="B1690" t="str">
            <v>TE SANITARIO DIAMETRO 100 X 75 MM</v>
          </cell>
          <cell r="C1690" t="str">
            <v>UN</v>
          </cell>
          <cell r="D1690">
            <v>7.5</v>
          </cell>
          <cell r="E1690">
            <v>5.27</v>
          </cell>
          <cell r="F1690">
            <v>12.77</v>
          </cell>
        </row>
        <row r="1691">
          <cell r="A1691">
            <v>82235</v>
          </cell>
          <cell r="B1691" t="str">
            <v>TE SANITARIO DIAMETRO 100 X 100 MM</v>
          </cell>
          <cell r="C1691" t="str">
            <v>UN</v>
          </cell>
          <cell r="D1691">
            <v>7.95</v>
          </cell>
          <cell r="E1691">
            <v>5.27</v>
          </cell>
          <cell r="F1691">
            <v>13.22</v>
          </cell>
        </row>
        <row r="1692">
          <cell r="A1692">
            <v>82298</v>
          </cell>
          <cell r="B1692" t="str">
            <v>&gt;</v>
          </cell>
          <cell r="C1692" t="str">
            <v>UD</v>
          </cell>
          <cell r="D1692">
            <v>17.65</v>
          </cell>
          <cell r="E1692">
            <v>0</v>
          </cell>
          <cell r="F1692">
            <v>17.65</v>
          </cell>
        </row>
        <row r="1693">
          <cell r="A1693">
            <v>82299</v>
          </cell>
          <cell r="B1693" t="str">
            <v>&gt;</v>
          </cell>
          <cell r="C1693" t="str">
            <v>UD</v>
          </cell>
          <cell r="D1693">
            <v>0</v>
          </cell>
          <cell r="E1693">
            <v>39.64</v>
          </cell>
          <cell r="F1693">
            <v>39.64</v>
          </cell>
        </row>
        <row r="1694">
          <cell r="A1694">
            <v>82300</v>
          </cell>
          <cell r="B1694" t="str">
            <v>T U B O S</v>
          </cell>
          <cell r="C1694" t="str">
            <v> </v>
          </cell>
          <cell r="D1694">
            <v>0</v>
          </cell>
          <cell r="E1694">
            <v>0</v>
          </cell>
          <cell r="F1694">
            <v>0</v>
          </cell>
        </row>
        <row r="1695">
          <cell r="A1695">
            <v>82301</v>
          </cell>
          <cell r="B1695" t="str">
            <v>TUBO SOLD.P/ESGOTO DIAM. 40 MM</v>
          </cell>
          <cell r="C1695" t="str">
            <v>ML</v>
          </cell>
          <cell r="D1695">
            <v>3.03</v>
          </cell>
          <cell r="E1695">
            <v>2.75</v>
          </cell>
          <cell r="F1695">
            <v>5.78</v>
          </cell>
        </row>
        <row r="1696">
          <cell r="A1696">
            <v>82302</v>
          </cell>
          <cell r="B1696" t="str">
            <v>TUBO SOLD. P/ESGOTO DIAM. 50 MM</v>
          </cell>
          <cell r="C1696" t="str">
            <v>ML</v>
          </cell>
          <cell r="D1696">
            <v>5.05</v>
          </cell>
          <cell r="E1696">
            <v>3.44</v>
          </cell>
          <cell r="F1696">
            <v>8.49</v>
          </cell>
        </row>
        <row r="1697">
          <cell r="A1697">
            <v>82303</v>
          </cell>
          <cell r="B1697" t="str">
            <v>TUBO SOLDAVEL P/ESGOTO DIAM.75 MM</v>
          </cell>
          <cell r="C1697" t="str">
            <v>ML</v>
          </cell>
          <cell r="D1697">
            <v>6.57</v>
          </cell>
          <cell r="E1697">
            <v>5.49</v>
          </cell>
          <cell r="F1697">
            <v>12.06</v>
          </cell>
        </row>
        <row r="1698">
          <cell r="A1698">
            <v>82304</v>
          </cell>
          <cell r="B1698" t="str">
            <v>TUBO SOLDAVEL P/ESGOTO DIAM. 100 MM</v>
          </cell>
          <cell r="C1698" t="str">
            <v>ML</v>
          </cell>
          <cell r="D1698">
            <v>7.07</v>
          </cell>
          <cell r="E1698">
            <v>5.96</v>
          </cell>
          <cell r="F1698">
            <v>13.03</v>
          </cell>
        </row>
        <row r="1699">
          <cell r="A1699">
            <v>82330</v>
          </cell>
          <cell r="B1699" t="str">
            <v>TUBO LEVE PVC RIGIDO DIAMETRO 125 MM</v>
          </cell>
          <cell r="C1699" t="str">
            <v>M</v>
          </cell>
          <cell r="D1699">
            <v>15.75</v>
          </cell>
          <cell r="E1699">
            <v>5.96</v>
          </cell>
          <cell r="F1699">
            <v>21.71</v>
          </cell>
        </row>
        <row r="1700">
          <cell r="A1700">
            <v>82331</v>
          </cell>
          <cell r="B1700" t="str">
            <v>TUBO LEVE PVC RIGIDO DIAMETRO 150 MM</v>
          </cell>
          <cell r="C1700" t="str">
            <v>M</v>
          </cell>
          <cell r="D1700">
            <v>18.25</v>
          </cell>
          <cell r="E1700">
            <v>6.42</v>
          </cell>
          <cell r="F1700">
            <v>24.67</v>
          </cell>
        </row>
        <row r="1701">
          <cell r="A1701">
            <v>82332</v>
          </cell>
          <cell r="B1701" t="str">
            <v>TUBO LEVE PVC RIGIDO DIAMETRO 200 MM</v>
          </cell>
          <cell r="C1701" t="str">
            <v>M</v>
          </cell>
          <cell r="D1701">
            <v>34.82</v>
          </cell>
          <cell r="E1701">
            <v>6.87</v>
          </cell>
          <cell r="F1701">
            <v>41.69</v>
          </cell>
        </row>
        <row r="1702">
          <cell r="A1702">
            <v>82333</v>
          </cell>
          <cell r="B1702" t="str">
            <v>TUBO LEVE PVC RIGIDO DIAMETRO 300 MM</v>
          </cell>
          <cell r="C1702" t="str">
            <v>M</v>
          </cell>
          <cell r="D1702">
            <v>53.47</v>
          </cell>
          <cell r="E1702">
            <v>6.87</v>
          </cell>
          <cell r="F1702">
            <v>60.34</v>
          </cell>
        </row>
        <row r="1703">
          <cell r="A1703">
            <v>82334</v>
          </cell>
          <cell r="B1703" t="str">
            <v>TUBO LEVE PVC RIGIDO DIAMETRO 250 MM</v>
          </cell>
          <cell r="C1703" t="str">
            <v>M</v>
          </cell>
          <cell r="D1703">
            <v>39.2</v>
          </cell>
          <cell r="E1703">
            <v>6.87</v>
          </cell>
          <cell r="F1703">
            <v>46.07</v>
          </cell>
        </row>
        <row r="1704">
          <cell r="A1704">
            <v>82340</v>
          </cell>
          <cell r="B1704" t="str">
            <v>TUBO DE CONCRETO DIAM.300 MM</v>
          </cell>
          <cell r="C1704" t="str">
            <v>ML</v>
          </cell>
          <cell r="D1704">
            <v>14.06</v>
          </cell>
          <cell r="E1704">
            <v>7.77</v>
          </cell>
          <cell r="F1704">
            <v>21.83</v>
          </cell>
        </row>
        <row r="1705">
          <cell r="A1705">
            <v>82341</v>
          </cell>
          <cell r="B1705" t="str">
            <v>TUBO DE CONCRETO ARMADO DIAMETRO 400 MM</v>
          </cell>
          <cell r="C1705" t="str">
            <v>ML</v>
          </cell>
          <cell r="D1705">
            <v>37.22</v>
          </cell>
          <cell r="E1705">
            <v>9.92</v>
          </cell>
          <cell r="F1705">
            <v>47.14</v>
          </cell>
        </row>
        <row r="1706">
          <cell r="A1706">
            <v>82342</v>
          </cell>
          <cell r="B1706" t="str">
            <v>TUBO DE CONCRETO ARMADO DIAMETRO 600 MM</v>
          </cell>
          <cell r="C1706" t="str">
            <v>ML</v>
          </cell>
          <cell r="D1706">
            <v>53.94</v>
          </cell>
          <cell r="E1706">
            <v>14.86</v>
          </cell>
          <cell r="F1706">
            <v>68.8</v>
          </cell>
        </row>
        <row r="1707">
          <cell r="A1707">
            <v>82360</v>
          </cell>
          <cell r="B1707" t="str">
            <v>TUBO CORRUGADO FLEXIVEL P/DRENAGEM DIAMETRO 150 MM</v>
          </cell>
          <cell r="C1707" t="str">
            <v>ML</v>
          </cell>
          <cell r="D1707">
            <v>28.61</v>
          </cell>
          <cell r="E1707">
            <v>6.55</v>
          </cell>
          <cell r="F1707">
            <v>35.16</v>
          </cell>
        </row>
        <row r="1708">
          <cell r="A1708">
            <v>82365</v>
          </cell>
          <cell r="B1708" t="str">
            <v>TUBO CORRUGADO FLEXIVEL P/DRENAGEM DIAMETRO 100 MM</v>
          </cell>
          <cell r="C1708" t="str">
            <v>ML</v>
          </cell>
          <cell r="D1708">
            <v>13.83</v>
          </cell>
          <cell r="E1708">
            <v>5.96</v>
          </cell>
          <cell r="F1708">
            <v>19.79</v>
          </cell>
        </row>
        <row r="1709">
          <cell r="A1709">
            <v>82373</v>
          </cell>
          <cell r="B1709" t="str">
            <v>TUBO FERRO GALVANIZ.DIAM.1/2"</v>
          </cell>
          <cell r="C1709" t="str">
            <v>ML</v>
          </cell>
          <cell r="D1709">
            <v>12.15</v>
          </cell>
          <cell r="E1709">
            <v>3.1</v>
          </cell>
          <cell r="F1709">
            <v>15.25</v>
          </cell>
        </row>
        <row r="1710">
          <cell r="A1710">
            <v>82374</v>
          </cell>
          <cell r="B1710" t="str">
            <v>TUBO FERRO GALVANIZADO DIAM.3/4"</v>
          </cell>
          <cell r="C1710" t="str">
            <v>ML</v>
          </cell>
          <cell r="D1710">
            <v>15.78</v>
          </cell>
          <cell r="E1710">
            <v>3.44</v>
          </cell>
          <cell r="F1710">
            <v>19.22</v>
          </cell>
        </row>
        <row r="1711">
          <cell r="A1711">
            <v>82375</v>
          </cell>
          <cell r="B1711" t="str">
            <v>TUBO FERRO GALVANIZADO DIAM.1"</v>
          </cell>
          <cell r="C1711" t="str">
            <v>ML</v>
          </cell>
          <cell r="D1711">
            <v>22.36</v>
          </cell>
          <cell r="E1711">
            <v>3.82</v>
          </cell>
          <cell r="F1711">
            <v>26.18</v>
          </cell>
        </row>
        <row r="1712">
          <cell r="A1712">
            <v>82376</v>
          </cell>
          <cell r="B1712" t="str">
            <v>TUBO FERRO GALVAN.DIAM.1.1/4"</v>
          </cell>
          <cell r="C1712" t="str">
            <v>ML</v>
          </cell>
          <cell r="D1712">
            <v>27.34</v>
          </cell>
          <cell r="E1712">
            <v>5.73</v>
          </cell>
          <cell r="F1712">
            <v>33.07</v>
          </cell>
        </row>
        <row r="1713">
          <cell r="A1713">
            <v>82377</v>
          </cell>
          <cell r="B1713" t="str">
            <v>TUBO FERRO GALV.DIAM.1.1/2"</v>
          </cell>
          <cell r="C1713" t="str">
            <v>ML</v>
          </cell>
          <cell r="D1713">
            <v>35.43</v>
          </cell>
          <cell r="E1713">
            <v>7.1</v>
          </cell>
          <cell r="F1713">
            <v>42.53</v>
          </cell>
        </row>
        <row r="1714">
          <cell r="A1714">
            <v>82378</v>
          </cell>
          <cell r="B1714" t="str">
            <v>TUBO FERRO GALVANIZADO DIAM.2"</v>
          </cell>
          <cell r="C1714" t="str">
            <v>ML</v>
          </cell>
          <cell r="D1714">
            <v>45.39</v>
          </cell>
          <cell r="E1714">
            <v>8.47</v>
          </cell>
          <cell r="F1714">
            <v>53.86</v>
          </cell>
        </row>
        <row r="1715">
          <cell r="A1715">
            <v>82379</v>
          </cell>
          <cell r="B1715" t="str">
            <v>TUBO FERRO GALVANIZADO DIAM.2.1/2"</v>
          </cell>
          <cell r="C1715" t="str">
            <v>ML</v>
          </cell>
          <cell r="D1715">
            <v>62.43</v>
          </cell>
          <cell r="E1715">
            <v>9.5</v>
          </cell>
          <cell r="F1715">
            <v>71.93</v>
          </cell>
        </row>
        <row r="1716">
          <cell r="A1716">
            <v>82380</v>
          </cell>
          <cell r="B1716" t="str">
            <v>TUBO FERRO GALVANIZADO DIAM.3"</v>
          </cell>
          <cell r="C1716" t="str">
            <v>ML</v>
          </cell>
          <cell r="D1716">
            <v>72.01</v>
          </cell>
          <cell r="E1716">
            <v>11.11</v>
          </cell>
          <cell r="F1716">
            <v>83.12</v>
          </cell>
        </row>
        <row r="1717">
          <cell r="A1717">
            <v>82381</v>
          </cell>
          <cell r="B1717" t="str">
            <v>TUBO FERRO GALVANIZADO DIAM.4"</v>
          </cell>
          <cell r="C1717" t="str">
            <v>ML</v>
          </cell>
          <cell r="D1717">
            <v>108.12</v>
          </cell>
          <cell r="E1717">
            <v>11.45</v>
          </cell>
          <cell r="F1717">
            <v>119.57</v>
          </cell>
        </row>
        <row r="1718">
          <cell r="A1718">
            <v>82398</v>
          </cell>
          <cell r="B1718" t="str">
            <v>&gt;</v>
          </cell>
          <cell r="C1718" t="str">
            <v>UD</v>
          </cell>
          <cell r="D1718">
            <v>17.65</v>
          </cell>
          <cell r="E1718">
            <v>0</v>
          </cell>
          <cell r="F1718">
            <v>17.65</v>
          </cell>
        </row>
        <row r="1719">
          <cell r="A1719">
            <v>82399</v>
          </cell>
          <cell r="B1719" t="str">
            <v>&gt;</v>
          </cell>
          <cell r="C1719" t="str">
            <v>UD</v>
          </cell>
          <cell r="D1719">
            <v>0</v>
          </cell>
          <cell r="E1719">
            <v>39.64</v>
          </cell>
          <cell r="F1719">
            <v>39.64</v>
          </cell>
        </row>
        <row r="1720">
          <cell r="A1720">
            <v>82400</v>
          </cell>
          <cell r="B1720" t="str">
            <v>ADAPTADORES</v>
          </cell>
          <cell r="C1720" t="str">
            <v> </v>
          </cell>
          <cell r="D1720">
            <v>0</v>
          </cell>
          <cell r="E1720">
            <v>0</v>
          </cell>
          <cell r="F1720">
            <v>0</v>
          </cell>
        </row>
        <row r="1721">
          <cell r="A1721">
            <v>82401</v>
          </cell>
          <cell r="B1721" t="str">
            <v>ADAPTADOR PARA VALVULA DE PIA,LAVAT.E TANQUE 40 MM</v>
          </cell>
          <cell r="C1721" t="str">
            <v>UN</v>
          </cell>
          <cell r="D1721">
            <v>0.74</v>
          </cell>
          <cell r="E1721">
            <v>2.86</v>
          </cell>
          <cell r="F1721">
            <v>3.6</v>
          </cell>
        </row>
        <row r="1722">
          <cell r="A1722">
            <v>82402</v>
          </cell>
          <cell r="B1722" t="str">
            <v>ADAPTADOR JUNTA ELAST.P/SIFÃO METAL.40 MM X 1.1/2"</v>
          </cell>
          <cell r="C1722" t="str">
            <v>UN</v>
          </cell>
          <cell r="D1722">
            <v>2.56</v>
          </cell>
          <cell r="E1722">
            <v>2.86</v>
          </cell>
          <cell r="F1722">
            <v>5.42</v>
          </cell>
        </row>
        <row r="1723">
          <cell r="A1723">
            <v>82403</v>
          </cell>
          <cell r="B1723" t="str">
            <v>ADAPTADOR PVC P/SIFAO PVC 40 MM X 1.1/4"</v>
          </cell>
          <cell r="C1723" t="str">
            <v>UN</v>
          </cell>
          <cell r="D1723">
            <v>1.61</v>
          </cell>
          <cell r="E1723">
            <v>2.86</v>
          </cell>
          <cell r="F1723">
            <v>4.47</v>
          </cell>
        </row>
        <row r="1724">
          <cell r="A1724">
            <v>82498</v>
          </cell>
          <cell r="B1724" t="str">
            <v>&gt;</v>
          </cell>
          <cell r="C1724" t="str">
            <v>UD</v>
          </cell>
          <cell r="D1724">
            <v>17.65</v>
          </cell>
          <cell r="E1724">
            <v>0</v>
          </cell>
          <cell r="F1724">
            <v>17.65</v>
          </cell>
        </row>
        <row r="1725">
          <cell r="A1725">
            <v>82499</v>
          </cell>
          <cell r="B1725" t="str">
            <v>&gt;</v>
          </cell>
          <cell r="C1725" t="str">
            <v>UD</v>
          </cell>
          <cell r="D1725">
            <v>0</v>
          </cell>
          <cell r="E1725">
            <v>39.64</v>
          </cell>
          <cell r="F1725">
            <v>39.64</v>
          </cell>
        </row>
        <row r="1726">
          <cell r="A1726">
            <v>82500</v>
          </cell>
          <cell r="B1726" t="str">
            <v>BOMBAS</v>
          </cell>
          <cell r="C1726" t="str">
            <v> </v>
          </cell>
          <cell r="D1726">
            <v>0</v>
          </cell>
          <cell r="E1726">
            <v>0</v>
          </cell>
          <cell r="F1726">
            <v>0</v>
          </cell>
        </row>
        <row r="1727">
          <cell r="A1727">
            <v>82501</v>
          </cell>
          <cell r="B1727" t="str">
            <v>VALVULA DE FLUXO 3/4"</v>
          </cell>
          <cell r="C1727" t="str">
            <v>UN</v>
          </cell>
          <cell r="D1727">
            <v>66.02</v>
          </cell>
          <cell r="E1727">
            <v>6.18</v>
          </cell>
          <cell r="F1727">
            <v>72.2</v>
          </cell>
        </row>
        <row r="1728">
          <cell r="A1728">
            <v>82502</v>
          </cell>
          <cell r="B1728" t="str">
            <v>VALVULA DE RETENÇÃO HORIZONTAL 1"</v>
          </cell>
          <cell r="C1728" t="str">
            <v>UN</v>
          </cell>
          <cell r="D1728">
            <v>48.03</v>
          </cell>
          <cell r="E1728">
            <v>6.18</v>
          </cell>
          <cell r="F1728">
            <v>54.21</v>
          </cell>
        </row>
        <row r="1729">
          <cell r="A1729">
            <v>82503</v>
          </cell>
          <cell r="B1729" t="str">
            <v>VALVULA DE RETENÇÃO VERTICAL 1"</v>
          </cell>
          <cell r="C1729" t="str">
            <v>UN</v>
          </cell>
          <cell r="D1729">
            <v>30.03</v>
          </cell>
          <cell r="E1729">
            <v>6.18</v>
          </cell>
          <cell r="F1729">
            <v>36.21</v>
          </cell>
        </row>
        <row r="1730">
          <cell r="A1730">
            <v>82559</v>
          </cell>
          <cell r="B1730" t="str">
            <v>TE DE FERRO GALVANIZADO 4" X 3"</v>
          </cell>
          <cell r="C1730" t="str">
            <v>UN</v>
          </cell>
          <cell r="D1730">
            <v>130.2</v>
          </cell>
          <cell r="E1730">
            <v>10.53</v>
          </cell>
          <cell r="F1730">
            <v>140.73</v>
          </cell>
        </row>
        <row r="1731">
          <cell r="A1731">
            <v>82598</v>
          </cell>
          <cell r="B1731" t="str">
            <v>&gt;</v>
          </cell>
          <cell r="C1731" t="str">
            <v>UD</v>
          </cell>
          <cell r="D1731">
            <v>17.65</v>
          </cell>
          <cell r="E1731">
            <v>0</v>
          </cell>
          <cell r="F1731">
            <v>17.65</v>
          </cell>
        </row>
        <row r="1732">
          <cell r="A1732">
            <v>82599</v>
          </cell>
          <cell r="B1732" t="str">
            <v>&gt;</v>
          </cell>
          <cell r="C1732" t="str">
            <v>UD</v>
          </cell>
          <cell r="D1732">
            <v>0</v>
          </cell>
          <cell r="E1732">
            <v>39.64</v>
          </cell>
          <cell r="F1732">
            <v>39.64</v>
          </cell>
        </row>
        <row r="1733">
          <cell r="A1733">
            <v>85000</v>
          </cell>
          <cell r="B1733" t="str">
            <v>INCENDIOS</v>
          </cell>
          <cell r="C1733" t="str">
            <v> </v>
          </cell>
          <cell r="D1733">
            <v>0</v>
          </cell>
          <cell r="E1733">
            <v>0</v>
          </cell>
          <cell r="F1733">
            <v>0</v>
          </cell>
        </row>
        <row r="1734">
          <cell r="A1734">
            <v>85001</v>
          </cell>
          <cell r="B1734" t="str">
            <v>EXTINTOR CO2 (6 KG)</v>
          </cell>
          <cell r="C1734" t="str">
            <v>UN</v>
          </cell>
          <cell r="D1734">
            <v>280</v>
          </cell>
          <cell r="E1734">
            <v>0</v>
          </cell>
          <cell r="F1734">
            <v>280</v>
          </cell>
        </row>
        <row r="1735">
          <cell r="A1735">
            <v>85003</v>
          </cell>
          <cell r="B1735" t="str">
            <v>EXTINTOR PO QUIMICO SECO (6 KG)</v>
          </cell>
          <cell r="C1735" t="str">
            <v>UN</v>
          </cell>
          <cell r="D1735">
            <v>80</v>
          </cell>
          <cell r="E1735">
            <v>0</v>
          </cell>
          <cell r="F1735">
            <v>80</v>
          </cell>
        </row>
        <row r="1736">
          <cell r="A1736">
            <v>85005</v>
          </cell>
          <cell r="B1736" t="str">
            <v>EXTINTOR AGUA PRESSURIZADA (10 LITROS)</v>
          </cell>
          <cell r="C1736" t="str">
            <v>UN</v>
          </cell>
          <cell r="D1736">
            <v>80</v>
          </cell>
          <cell r="E1736">
            <v>0</v>
          </cell>
          <cell r="F1736">
            <v>80</v>
          </cell>
        </row>
        <row r="1737">
          <cell r="A1737">
            <v>85007</v>
          </cell>
          <cell r="B1737" t="str">
            <v>CAIXA DE INCÊNDIO MET.C/TAMPA E MURETA 17X45X75 CM C/PINTURA</v>
          </cell>
          <cell r="C1737" t="str">
            <v>UN</v>
          </cell>
          <cell r="D1737">
            <v>186.39</v>
          </cell>
          <cell r="E1737">
            <v>61.61</v>
          </cell>
          <cell r="F1737">
            <v>248</v>
          </cell>
        </row>
        <row r="1738">
          <cell r="A1738">
            <v>85009</v>
          </cell>
          <cell r="B1738" t="str">
            <v>CAIXA DE INCÊNDIO ALV.C/TAMPA METALICA 17X45X75 CM C/PINTURA</v>
          </cell>
          <cell r="C1738" t="str">
            <v>UN</v>
          </cell>
          <cell r="D1738">
            <v>127.61</v>
          </cell>
          <cell r="E1738">
            <v>56.79</v>
          </cell>
          <cell r="F1738">
            <v>184.4</v>
          </cell>
        </row>
        <row r="1739">
          <cell r="A1739">
            <v>85011</v>
          </cell>
          <cell r="B1739" t="str">
            <v>CAIXA DE INCÊNDIO MET.C/TAMPA E MURETA 17X60X90 CM C/PINTURA</v>
          </cell>
          <cell r="C1739" t="str">
            <v>UN</v>
          </cell>
          <cell r="D1739">
            <v>210.89</v>
          </cell>
          <cell r="E1739">
            <v>58.79</v>
          </cell>
          <cell r="F1739">
            <v>269.68</v>
          </cell>
        </row>
        <row r="1740">
          <cell r="A1740">
            <v>85013</v>
          </cell>
          <cell r="B1740" t="str">
            <v>CAIXA DE INCÊNDIO DE ALV.C/TAMPA MET.17X60X90 CM C/PINTURA</v>
          </cell>
          <cell r="C1740" t="str">
            <v>UN</v>
          </cell>
          <cell r="D1740">
            <v>149.75</v>
          </cell>
          <cell r="E1740">
            <v>70.12</v>
          </cell>
          <cell r="F1740">
            <v>219.87</v>
          </cell>
        </row>
        <row r="1741">
          <cell r="A1741">
            <v>85015</v>
          </cell>
          <cell r="B1741" t="str">
            <v>CAIXA DE PASSEIO C/TAMPA DE FERRO FUNDIDO 40X60 CM P/INCÊNDIO</v>
          </cell>
          <cell r="C1741" t="str">
            <v>UN</v>
          </cell>
          <cell r="D1741">
            <v>148.06</v>
          </cell>
          <cell r="E1741">
            <v>36.01</v>
          </cell>
          <cell r="F1741">
            <v>184.07</v>
          </cell>
        </row>
        <row r="1742">
          <cell r="A1742">
            <v>85017</v>
          </cell>
          <cell r="B1742" t="str">
            <v>MANGUEIRA DE INCÊNDIO D.I. = 38 MM COMP. = 15 M</v>
          </cell>
          <cell r="C1742" t="str">
            <v>CJ</v>
          </cell>
          <cell r="D1742">
            <v>123</v>
          </cell>
          <cell r="E1742">
            <v>1.34</v>
          </cell>
          <cell r="F1742">
            <v>124.34</v>
          </cell>
        </row>
        <row r="1743">
          <cell r="A1743">
            <v>85019</v>
          </cell>
          <cell r="B1743" t="str">
            <v>MANGUEIRA DE INCENDIO DI:=38 mm COMP. 20M</v>
          </cell>
          <cell r="C1743" t="str">
            <v>CJ</v>
          </cell>
          <cell r="D1743">
            <v>230</v>
          </cell>
          <cell r="E1743">
            <v>1.34</v>
          </cell>
          <cell r="F1743">
            <v>231.34</v>
          </cell>
        </row>
        <row r="1744">
          <cell r="A1744">
            <v>85021</v>
          </cell>
          <cell r="B1744" t="str">
            <v>MANGUEIRA DE INCÊNDIO D.I. = 38 MM COMP. = 25 M</v>
          </cell>
          <cell r="C1744" t="str">
            <v>CJ</v>
          </cell>
          <cell r="D1744">
            <v>270</v>
          </cell>
          <cell r="E1744">
            <v>1.34</v>
          </cell>
          <cell r="F1744">
            <v>271.34</v>
          </cell>
        </row>
        <row r="1745">
          <cell r="A1745">
            <v>85023</v>
          </cell>
          <cell r="B1745" t="str">
            <v>MANGUEIRA DE INCENDIO DI:=38 mm COMP. 30 M</v>
          </cell>
          <cell r="C1745" t="str">
            <v>CJ</v>
          </cell>
          <cell r="D1745">
            <v>320</v>
          </cell>
          <cell r="E1745">
            <v>1.34</v>
          </cell>
          <cell r="F1745">
            <v>321.34</v>
          </cell>
        </row>
        <row r="1746">
          <cell r="A1746">
            <v>85025</v>
          </cell>
          <cell r="B1746" t="str">
            <v>ESGUICHO TRONCO CÔNICO 1.1/2" (13 MM)</v>
          </cell>
          <cell r="C1746" t="str">
            <v>UN</v>
          </cell>
          <cell r="D1746">
            <v>31.95</v>
          </cell>
          <cell r="E1746">
            <v>0.56</v>
          </cell>
          <cell r="F1746">
            <v>32.51</v>
          </cell>
        </row>
        <row r="1747">
          <cell r="A1747">
            <v>85027</v>
          </cell>
          <cell r="B1747" t="str">
            <v>ADAPTADOR P/ENGATE STORZ 2.1/2" X 1.1/2"</v>
          </cell>
          <cell r="C1747" t="str">
            <v>UN</v>
          </cell>
          <cell r="D1747">
            <v>29.5</v>
          </cell>
          <cell r="E1747">
            <v>1</v>
          </cell>
          <cell r="F1747">
            <v>30.5</v>
          </cell>
        </row>
        <row r="1748">
          <cell r="A1748">
            <v>85031</v>
          </cell>
          <cell r="B1748" t="str">
            <v>REGISTRO GLOBO ANGULAR 2.1/2"</v>
          </cell>
          <cell r="C1748" t="str">
            <v>UN</v>
          </cell>
          <cell r="D1748">
            <v>84.07</v>
          </cell>
          <cell r="E1748">
            <v>5.73</v>
          </cell>
          <cell r="F1748">
            <v>89.8</v>
          </cell>
        </row>
        <row r="1749">
          <cell r="A1749">
            <v>85035</v>
          </cell>
          <cell r="B1749" t="str">
            <v>TAMPÃO CEGO COM CORRENTE 2.1/2"</v>
          </cell>
          <cell r="C1749" t="str">
            <v>UN</v>
          </cell>
          <cell r="D1749">
            <v>56</v>
          </cell>
          <cell r="E1749">
            <v>1</v>
          </cell>
          <cell r="F1749">
            <v>57</v>
          </cell>
        </row>
        <row r="1750">
          <cell r="A1750">
            <v>85037</v>
          </cell>
          <cell r="B1750" t="str">
            <v>TANQUE DE PRESSÃO DE 10 L</v>
          </cell>
          <cell r="C1750" t="str">
            <v>UN</v>
          </cell>
          <cell r="D1750">
            <v>125.01</v>
          </cell>
          <cell r="E1750">
            <v>7.44</v>
          </cell>
          <cell r="F1750">
            <v>132.45</v>
          </cell>
        </row>
        <row r="1751">
          <cell r="A1751">
            <v>85039</v>
          </cell>
          <cell r="B1751" t="str">
            <v>PRESSOSTATO 50 A 80 PSI</v>
          </cell>
          <cell r="C1751" t="str">
            <v>UN</v>
          </cell>
          <cell r="D1751">
            <v>35.01</v>
          </cell>
          <cell r="E1751">
            <v>7.44</v>
          </cell>
          <cell r="F1751">
            <v>42.45</v>
          </cell>
        </row>
        <row r="1752">
          <cell r="A1752">
            <v>85041</v>
          </cell>
          <cell r="B1752" t="str">
            <v>MANOMETRO - 0 A 10 KG/CM2</v>
          </cell>
          <cell r="C1752" t="str">
            <v>UN</v>
          </cell>
          <cell r="D1752">
            <v>17.01</v>
          </cell>
          <cell r="E1752">
            <v>7.44</v>
          </cell>
          <cell r="F1752">
            <v>24.45</v>
          </cell>
        </row>
        <row r="1753">
          <cell r="A1753">
            <v>85043</v>
          </cell>
          <cell r="B1753" t="str">
            <v>SPRINKLER PENDENTE 60º C ,COR LIQUIDO VERMELHO</v>
          </cell>
          <cell r="C1753" t="str">
            <v>UN</v>
          </cell>
          <cell r="D1753">
            <v>13.81</v>
          </cell>
          <cell r="E1753">
            <v>1.71</v>
          </cell>
          <cell r="F1753">
            <v>15.52</v>
          </cell>
        </row>
        <row r="1754">
          <cell r="A1754">
            <v>85045</v>
          </cell>
          <cell r="B1754" t="str">
            <v>NIPLE DUPLO FERRO GALVANIZADO 1"</v>
          </cell>
          <cell r="C1754" t="str">
            <v>UN</v>
          </cell>
          <cell r="D1754">
            <v>1.93</v>
          </cell>
          <cell r="E1754">
            <v>2.29</v>
          </cell>
          <cell r="F1754">
            <v>4.22</v>
          </cell>
        </row>
        <row r="1755">
          <cell r="A1755">
            <v>85047</v>
          </cell>
          <cell r="B1755" t="str">
            <v>NIPLE DUPLO FERRO GALVANIZADO 2.1/2"</v>
          </cell>
          <cell r="C1755" t="str">
            <v>UN</v>
          </cell>
          <cell r="D1755">
            <v>16.47</v>
          </cell>
          <cell r="E1755">
            <v>5.73</v>
          </cell>
          <cell r="F1755">
            <v>22.2</v>
          </cell>
        </row>
        <row r="1756">
          <cell r="A1756">
            <v>85049</v>
          </cell>
          <cell r="B1756" t="str">
            <v>NIPLE DUPLO FERRO GALVANIZADO 3"</v>
          </cell>
          <cell r="C1756" t="str">
            <v>UN</v>
          </cell>
          <cell r="D1756">
            <v>25.98</v>
          </cell>
          <cell r="E1756">
            <v>5.73</v>
          </cell>
          <cell r="F1756">
            <v>31.71</v>
          </cell>
        </row>
        <row r="1757">
          <cell r="A1757">
            <v>85051</v>
          </cell>
          <cell r="B1757" t="str">
            <v>NIPLE DUPLO FERRO GALVANIZADO 3"X2.1/2"</v>
          </cell>
          <cell r="C1757" t="str">
            <v>UN</v>
          </cell>
          <cell r="D1757">
            <v>24.78</v>
          </cell>
          <cell r="E1757">
            <v>5.73</v>
          </cell>
          <cell r="F1757">
            <v>30.51</v>
          </cell>
        </row>
        <row r="1758">
          <cell r="A1758">
            <v>85053</v>
          </cell>
          <cell r="B1758" t="str">
            <v>TE DE FERRO GALVANIZADO 90º X 1"</v>
          </cell>
          <cell r="C1758" t="str">
            <v>UN</v>
          </cell>
          <cell r="D1758">
            <v>7.81</v>
          </cell>
          <cell r="E1758">
            <v>7.14</v>
          </cell>
          <cell r="F1758">
            <v>14.95</v>
          </cell>
        </row>
        <row r="1759">
          <cell r="A1759">
            <v>85055</v>
          </cell>
          <cell r="B1759" t="str">
            <v>TE DE FERRO GALVANIZADO 90º X 1.1/2" X 1"</v>
          </cell>
          <cell r="C1759" t="str">
            <v>UN</v>
          </cell>
          <cell r="D1759">
            <v>16.41</v>
          </cell>
          <cell r="E1759">
            <v>7.14</v>
          </cell>
          <cell r="F1759">
            <v>23.55</v>
          </cell>
        </row>
        <row r="1760">
          <cell r="A1760">
            <v>85057</v>
          </cell>
          <cell r="B1760" t="str">
            <v>TE DE FERRO GALVANIZADO 90º X 3" X 3"</v>
          </cell>
          <cell r="C1760" t="str">
            <v>UN</v>
          </cell>
          <cell r="D1760">
            <v>60.77</v>
          </cell>
          <cell r="E1760">
            <v>10.53</v>
          </cell>
          <cell r="F1760">
            <v>71.3</v>
          </cell>
        </row>
        <row r="1761">
          <cell r="A1761">
            <v>85061</v>
          </cell>
          <cell r="B1761" t="str">
            <v>COTOVELO FERRO GALVANIZADO 90º X 1"</v>
          </cell>
          <cell r="C1761" t="str">
            <v>UN</v>
          </cell>
          <cell r="D1761">
            <v>6.17</v>
          </cell>
          <cell r="E1761">
            <v>6.42</v>
          </cell>
          <cell r="F1761">
            <v>12.59</v>
          </cell>
        </row>
        <row r="1762">
          <cell r="A1762">
            <v>85063</v>
          </cell>
          <cell r="B1762" t="str">
            <v>COTOVELO FERRO GALVANIZADO 90º X 3"</v>
          </cell>
          <cell r="C1762" t="str">
            <v>UN</v>
          </cell>
          <cell r="D1762">
            <v>44.17</v>
          </cell>
          <cell r="E1762">
            <v>10.53</v>
          </cell>
          <cell r="F1762">
            <v>54.7</v>
          </cell>
        </row>
        <row r="1763">
          <cell r="A1763">
            <v>85065</v>
          </cell>
          <cell r="B1763" t="str">
            <v>COTOVELO FERRO GALVANIZADO 45º X 2.1/2"</v>
          </cell>
          <cell r="C1763" t="str">
            <v>UN</v>
          </cell>
          <cell r="D1763">
            <v>40.14</v>
          </cell>
          <cell r="E1763">
            <v>10.53</v>
          </cell>
          <cell r="F1763">
            <v>50.67</v>
          </cell>
        </row>
        <row r="1764">
          <cell r="A1764">
            <v>85067</v>
          </cell>
          <cell r="B1764" t="str">
            <v>COTOVELO FERRO GALVANIZADO 45º X 3"</v>
          </cell>
          <cell r="C1764" t="str">
            <v>UN</v>
          </cell>
          <cell r="D1764">
            <v>45.17</v>
          </cell>
          <cell r="E1764">
            <v>10.53</v>
          </cell>
          <cell r="F1764">
            <v>55.7</v>
          </cell>
        </row>
        <row r="1765">
          <cell r="A1765">
            <v>85069</v>
          </cell>
          <cell r="B1765" t="str">
            <v>BUCHA DE FERRO GALVANIZADO 1.1/2" X 1"</v>
          </cell>
          <cell r="C1765" t="str">
            <v>UN</v>
          </cell>
          <cell r="D1765">
            <v>7.07</v>
          </cell>
          <cell r="E1765">
            <v>3.2</v>
          </cell>
          <cell r="F1765">
            <v>10.27</v>
          </cell>
        </row>
        <row r="1766">
          <cell r="A1766">
            <v>85071</v>
          </cell>
          <cell r="B1766" t="str">
            <v>BUCHA FERRO GALVANIZADO 3" X 2.1/2"</v>
          </cell>
          <cell r="C1766" t="str">
            <v>UN</v>
          </cell>
          <cell r="D1766">
            <v>25.15</v>
          </cell>
          <cell r="E1766">
            <v>4.58</v>
          </cell>
          <cell r="F1766">
            <v>29.73</v>
          </cell>
        </row>
        <row r="1767">
          <cell r="A1767">
            <v>85073</v>
          </cell>
          <cell r="B1767" t="str">
            <v>UNIÃO COM ASSENTO CÔNICO DE BRONZE 3"</v>
          </cell>
          <cell r="C1767" t="str">
            <v>UN</v>
          </cell>
          <cell r="D1767">
            <v>170.17</v>
          </cell>
          <cell r="E1767">
            <v>4.58</v>
          </cell>
          <cell r="F1767">
            <v>174.75</v>
          </cell>
        </row>
        <row r="1768">
          <cell r="A1768">
            <v>85075</v>
          </cell>
          <cell r="B1768" t="str">
            <v>LUVA DE FERRO GALVANIZADO 3" X 2.1/2"</v>
          </cell>
          <cell r="C1768" t="str">
            <v>UN</v>
          </cell>
          <cell r="D1768">
            <v>40.08</v>
          </cell>
          <cell r="E1768">
            <v>5.73</v>
          </cell>
          <cell r="F1768">
            <v>45.81</v>
          </cell>
        </row>
        <row r="1769">
          <cell r="A1769">
            <v>85077</v>
          </cell>
          <cell r="B1769" t="str">
            <v>VÁLVULA DE RETENÇÃO HORIZONTAL 2.1/2"</v>
          </cell>
          <cell r="C1769" t="str">
            <v>UN</v>
          </cell>
          <cell r="D1769">
            <v>172.07</v>
          </cell>
          <cell r="E1769">
            <v>5.73</v>
          </cell>
          <cell r="F1769">
            <v>177.8</v>
          </cell>
        </row>
        <row r="1770">
          <cell r="A1770">
            <v>85078</v>
          </cell>
          <cell r="B1770" t="str">
            <v>VÁLVULA DE RETENÇÃO HORIZONTAL 3"</v>
          </cell>
          <cell r="C1770" t="str">
            <v>UN</v>
          </cell>
          <cell r="D1770">
            <v>212.17</v>
          </cell>
          <cell r="E1770">
            <v>10.53</v>
          </cell>
          <cell r="F1770">
            <v>222.7</v>
          </cell>
        </row>
        <row r="1771">
          <cell r="A1771">
            <v>85079</v>
          </cell>
          <cell r="B1771" t="str">
            <v>VÁLVULA DE RETENÇÃO VERTICAL 2.1/2"</v>
          </cell>
          <cell r="C1771" t="str">
            <v>UN</v>
          </cell>
          <cell r="D1771">
            <v>100.07</v>
          </cell>
          <cell r="E1771">
            <v>5.73</v>
          </cell>
          <cell r="F1771">
            <v>105.8</v>
          </cell>
        </row>
        <row r="1772">
          <cell r="A1772">
            <v>85081</v>
          </cell>
          <cell r="B1772" t="str">
            <v>VÁLVULA DE RETENÇÃO VERTICAL 3"</v>
          </cell>
          <cell r="C1772" t="str">
            <v>UN</v>
          </cell>
          <cell r="D1772">
            <v>127.17</v>
          </cell>
          <cell r="E1772">
            <v>10.53</v>
          </cell>
          <cell r="F1772">
            <v>137.7</v>
          </cell>
        </row>
        <row r="1773">
          <cell r="A1773">
            <v>85083</v>
          </cell>
          <cell r="B1773" t="str">
            <v>VÁLVULA DE FLUXO 1"</v>
          </cell>
          <cell r="C1773" t="str">
            <v>UN</v>
          </cell>
          <cell r="D1773">
            <v>66.03</v>
          </cell>
          <cell r="E1773">
            <v>4.95</v>
          </cell>
          <cell r="F1773">
            <v>70.98</v>
          </cell>
        </row>
        <row r="1774">
          <cell r="A1774">
            <v>85098</v>
          </cell>
          <cell r="B1774" t="str">
            <v>&gt;</v>
          </cell>
          <cell r="C1774" t="str">
            <v>UD</v>
          </cell>
          <cell r="D1774">
            <v>17.65</v>
          </cell>
          <cell r="E1774">
            <v>0</v>
          </cell>
          <cell r="F1774">
            <v>17.65</v>
          </cell>
        </row>
        <row r="1775">
          <cell r="A1775">
            <v>85099</v>
          </cell>
          <cell r="B1775" t="str">
            <v>&gt;</v>
          </cell>
          <cell r="C1775" t="str">
            <v>UD</v>
          </cell>
          <cell r="D1775">
            <v>0</v>
          </cell>
          <cell r="E1775">
            <v>39.64</v>
          </cell>
          <cell r="F1775">
            <v>39.64</v>
          </cell>
        </row>
        <row r="1776">
          <cell r="A1776">
            <v>90000</v>
          </cell>
          <cell r="B1776" t="str">
            <v>INSTALACOES ESPECIAIS</v>
          </cell>
          <cell r="C1776" t="str">
            <v> </v>
          </cell>
          <cell r="D1776">
            <v>0</v>
          </cell>
          <cell r="E1776">
            <v>0</v>
          </cell>
          <cell r="F1776">
            <v>0</v>
          </cell>
        </row>
        <row r="1777">
          <cell r="A1777">
            <v>90101</v>
          </cell>
          <cell r="B1777" t="str">
            <v>INSTALACOES ESPECIAIS</v>
          </cell>
          <cell r="C1777" t="str">
            <v>UD</v>
          </cell>
          <cell r="D1777">
            <v>17.65</v>
          </cell>
          <cell r="E1777">
            <v>0</v>
          </cell>
          <cell r="F1777">
            <v>17.65</v>
          </cell>
        </row>
        <row r="1778">
          <cell r="A1778">
            <v>90102</v>
          </cell>
          <cell r="B1778" t="str">
            <v>&gt;</v>
          </cell>
          <cell r="C1778" t="str">
            <v>UD</v>
          </cell>
          <cell r="D1778">
            <v>17.65</v>
          </cell>
          <cell r="E1778">
            <v>0</v>
          </cell>
          <cell r="F1778">
            <v>17.65</v>
          </cell>
        </row>
        <row r="1779">
          <cell r="A1779">
            <v>90103</v>
          </cell>
          <cell r="B1779" t="str">
            <v>INSTALACOES SOM</v>
          </cell>
          <cell r="C1779" t="str">
            <v>UD</v>
          </cell>
          <cell r="D1779">
            <v>17.65</v>
          </cell>
          <cell r="E1779">
            <v>0</v>
          </cell>
          <cell r="F1779">
            <v>17.65</v>
          </cell>
        </row>
        <row r="1780">
          <cell r="A1780">
            <v>90104</v>
          </cell>
          <cell r="B1780" t="str">
            <v>INSTALACOES AR CONDICIONADO</v>
          </cell>
          <cell r="C1780" t="str">
            <v>UD</v>
          </cell>
          <cell r="D1780">
            <v>17.65</v>
          </cell>
          <cell r="E1780">
            <v>0</v>
          </cell>
          <cell r="F1780">
            <v>17.65</v>
          </cell>
        </row>
        <row r="1781">
          <cell r="A1781">
            <v>90105</v>
          </cell>
          <cell r="B1781" t="str">
            <v>INSTALACOES SINALIZACOES</v>
          </cell>
          <cell r="C1781" t="str">
            <v>UD</v>
          </cell>
          <cell r="D1781">
            <v>17.65</v>
          </cell>
          <cell r="E1781">
            <v>0</v>
          </cell>
          <cell r="F1781">
            <v>17.65</v>
          </cell>
        </row>
        <row r="1782">
          <cell r="A1782">
            <v>90106</v>
          </cell>
          <cell r="B1782" t="str">
            <v>PROJETO (____)</v>
          </cell>
          <cell r="C1782" t="str">
            <v>UD</v>
          </cell>
          <cell r="D1782">
            <v>17.65</v>
          </cell>
          <cell r="E1782">
            <v>0</v>
          </cell>
          <cell r="F1782">
            <v>17.65</v>
          </cell>
        </row>
        <row r="1783">
          <cell r="A1783">
            <v>90107</v>
          </cell>
          <cell r="B1783" t="str">
            <v>&gt;</v>
          </cell>
          <cell r="C1783" t="str">
            <v>UD</v>
          </cell>
          <cell r="D1783">
            <v>17.65</v>
          </cell>
          <cell r="E1783">
            <v>0</v>
          </cell>
          <cell r="F1783">
            <v>17.65</v>
          </cell>
        </row>
        <row r="1784">
          <cell r="A1784">
            <v>90108</v>
          </cell>
          <cell r="B1784" t="str">
            <v>&gt;</v>
          </cell>
          <cell r="C1784" t="str">
            <v>UD</v>
          </cell>
          <cell r="D1784">
            <v>0</v>
          </cell>
          <cell r="E1784">
            <v>39.64</v>
          </cell>
          <cell r="F1784">
            <v>39.64</v>
          </cell>
        </row>
        <row r="1785">
          <cell r="A1785">
            <v>91000</v>
          </cell>
          <cell r="B1785" t="str">
            <v>G Á S</v>
          </cell>
          <cell r="C1785" t="str">
            <v> </v>
          </cell>
          <cell r="D1785">
            <v>0</v>
          </cell>
          <cell r="E1785">
            <v>0</v>
          </cell>
          <cell r="F1785">
            <v>0</v>
          </cell>
        </row>
        <row r="1786">
          <cell r="A1786">
            <v>91007</v>
          </cell>
          <cell r="B1786" t="str">
            <v>CENTRAL DE GÁS PADRAO AGETOP S/INST. (1+1 CILIND.45 KG)</v>
          </cell>
          <cell r="C1786" t="str">
            <v>UN</v>
          </cell>
          <cell r="D1786">
            <v>1028.46</v>
          </cell>
          <cell r="E1786">
            <v>264.62</v>
          </cell>
          <cell r="F1786">
            <v>1293.08</v>
          </cell>
        </row>
        <row r="1787">
          <cell r="A1787">
            <v>91009</v>
          </cell>
          <cell r="B1787" t="str">
            <v>CENTRAL DE GÁS PADRAO AGETOP S/INST.(2+2 CLIND.45 KG)</v>
          </cell>
          <cell r="C1787" t="str">
            <v>UN</v>
          </cell>
          <cell r="D1787">
            <v>1980.02</v>
          </cell>
          <cell r="E1787">
            <v>359.79</v>
          </cell>
          <cell r="F1787">
            <v>2339.81</v>
          </cell>
        </row>
        <row r="1788">
          <cell r="A1788">
            <v>91011</v>
          </cell>
          <cell r="B1788" t="str">
            <v>REGULADOR FAMABRAS FRG 45 C/MANÔMETRO DPV</v>
          </cell>
          <cell r="C1788" t="str">
            <v>UN</v>
          </cell>
          <cell r="D1788">
            <v>84.95</v>
          </cell>
          <cell r="E1788">
            <v>7.44</v>
          </cell>
          <cell r="F1788">
            <v>92.39</v>
          </cell>
        </row>
        <row r="1789">
          <cell r="A1789">
            <v>91013</v>
          </cell>
          <cell r="B1789" t="str">
            <v>TUBO GALVANIZADO DIN 2440 DE 1/2"</v>
          </cell>
          <cell r="C1789" t="str">
            <v>M</v>
          </cell>
          <cell r="D1789">
            <v>8.01</v>
          </cell>
          <cell r="E1789">
            <v>3.1</v>
          </cell>
          <cell r="F1789">
            <v>11.11</v>
          </cell>
        </row>
        <row r="1790">
          <cell r="A1790">
            <v>91015</v>
          </cell>
          <cell r="B1790" t="str">
            <v>TUBO DE AÇO PRETO S/C 3/4"</v>
          </cell>
          <cell r="C1790" t="str">
            <v>M</v>
          </cell>
          <cell r="D1790">
            <v>24.24</v>
          </cell>
          <cell r="E1790">
            <v>3.44</v>
          </cell>
          <cell r="F1790">
            <v>27.68</v>
          </cell>
        </row>
        <row r="1791">
          <cell r="A1791">
            <v>91017</v>
          </cell>
          <cell r="B1791" t="str">
            <v>COTOVELO 300 PSI 1/2"</v>
          </cell>
          <cell r="C1791" t="str">
            <v>UN</v>
          </cell>
          <cell r="D1791">
            <v>6</v>
          </cell>
          <cell r="E1791">
            <v>3.66</v>
          </cell>
          <cell r="F1791">
            <v>9.66</v>
          </cell>
        </row>
        <row r="1792">
          <cell r="A1792">
            <v>91019</v>
          </cell>
          <cell r="B1792" t="str">
            <v>TE PRETO 90º 3/4" NPT 300 LBS</v>
          </cell>
          <cell r="C1792" t="str">
            <v>UN</v>
          </cell>
          <cell r="D1792">
            <v>11.8</v>
          </cell>
          <cell r="E1792">
            <v>4.21</v>
          </cell>
          <cell r="F1792">
            <v>16.01</v>
          </cell>
        </row>
        <row r="1793">
          <cell r="A1793">
            <v>91021</v>
          </cell>
          <cell r="B1793" t="str">
            <v>LUVA GALVANIZADO DE REDUÇÃO 3/4" X 1/2" (GÁS)</v>
          </cell>
          <cell r="C1793" t="str">
            <v>UN</v>
          </cell>
          <cell r="D1793">
            <v>4</v>
          </cell>
          <cell r="E1793">
            <v>1.83</v>
          </cell>
          <cell r="F1793">
            <v>5.83</v>
          </cell>
        </row>
        <row r="1794">
          <cell r="A1794">
            <v>91023</v>
          </cell>
          <cell r="B1794" t="str">
            <v>UNIÃO S/BRONZE PRETA 3/4" NPT 300 LBS</v>
          </cell>
          <cell r="C1794" t="str">
            <v>UN</v>
          </cell>
          <cell r="D1794">
            <v>35</v>
          </cell>
          <cell r="E1794">
            <v>1.83</v>
          </cell>
          <cell r="F1794">
            <v>36.83</v>
          </cell>
        </row>
        <row r="1795">
          <cell r="A1795">
            <v>91025</v>
          </cell>
          <cell r="B1795" t="str">
            <v>VÁLVULA ESFERICA LATÃO 3/4"</v>
          </cell>
          <cell r="C1795" t="str">
            <v>UN</v>
          </cell>
          <cell r="D1795">
            <v>27.5</v>
          </cell>
          <cell r="E1795">
            <v>4.95</v>
          </cell>
          <cell r="F1795">
            <v>32.45</v>
          </cell>
        </row>
        <row r="1796">
          <cell r="A1796">
            <v>91027</v>
          </cell>
          <cell r="B1796" t="str">
            <v>VALVULA LATÃO P-13 NOVA 3/4"</v>
          </cell>
          <cell r="C1796" t="str">
            <v>UN</v>
          </cell>
          <cell r="D1796">
            <v>11.02</v>
          </cell>
          <cell r="E1796">
            <v>4.95</v>
          </cell>
          <cell r="F1796">
            <v>15.97</v>
          </cell>
        </row>
        <row r="1797">
          <cell r="A1797">
            <v>91029</v>
          </cell>
          <cell r="B1797" t="str">
            <v>VALVULA DE RETENÇÃO LATÃO 1/2" X 7/16" NPT</v>
          </cell>
          <cell r="C1797" t="str">
            <v>UN</v>
          </cell>
          <cell r="D1797">
            <v>30</v>
          </cell>
          <cell r="E1797">
            <v>4.95</v>
          </cell>
          <cell r="F1797">
            <v>34.95</v>
          </cell>
        </row>
        <row r="1798">
          <cell r="A1798">
            <v>91031</v>
          </cell>
          <cell r="B1798" t="str">
            <v>NIPLE DUPLO 300 PSI 3/4"</v>
          </cell>
          <cell r="C1798" t="str">
            <v>UN</v>
          </cell>
          <cell r="D1798">
            <v>3.5</v>
          </cell>
          <cell r="E1798">
            <v>1.83</v>
          </cell>
          <cell r="F1798">
            <v>5.33</v>
          </cell>
        </row>
        <row r="1799">
          <cell r="A1799">
            <v>91033</v>
          </cell>
          <cell r="B1799" t="str">
            <v>NIPLE DE LATÃO DE 3/4"  NPT X 1/4" NPT</v>
          </cell>
          <cell r="C1799" t="str">
            <v>UN</v>
          </cell>
          <cell r="D1799">
            <v>7.25</v>
          </cell>
          <cell r="E1799">
            <v>1.83</v>
          </cell>
          <cell r="F1799">
            <v>9.08</v>
          </cell>
        </row>
        <row r="1800">
          <cell r="A1800">
            <v>91035</v>
          </cell>
          <cell r="B1800" t="str">
            <v>BUCHA RED.NPT DE 3/4" X 1/2" 300 LBS</v>
          </cell>
          <cell r="C1800" t="str">
            <v>UN</v>
          </cell>
          <cell r="D1800">
            <v>2.6</v>
          </cell>
          <cell r="E1800">
            <v>1.83</v>
          </cell>
          <cell r="F1800">
            <v>4.43</v>
          </cell>
        </row>
        <row r="1801">
          <cell r="A1801">
            <v>91037</v>
          </cell>
          <cell r="B1801" t="str">
            <v>BUCHA RED.M/F PRETA 3/4" X 1/2" NPT 300 LBS</v>
          </cell>
          <cell r="C1801" t="str">
            <v>UN</v>
          </cell>
          <cell r="D1801">
            <v>2.9</v>
          </cell>
          <cell r="E1801">
            <v>1.83</v>
          </cell>
          <cell r="F1801">
            <v>4.73</v>
          </cell>
        </row>
        <row r="1802">
          <cell r="A1802">
            <v>91039</v>
          </cell>
          <cell r="B1802" t="str">
            <v>TAMPÃO 300 PSI PRETO 3/4"</v>
          </cell>
          <cell r="C1802" t="str">
            <v>UN</v>
          </cell>
          <cell r="D1802">
            <v>8</v>
          </cell>
          <cell r="E1802">
            <v>1.15</v>
          </cell>
          <cell r="F1802">
            <v>9.15</v>
          </cell>
        </row>
        <row r="1803">
          <cell r="A1803">
            <v>91041</v>
          </cell>
          <cell r="B1803" t="str">
            <v>MANGOTE FLEXIVEL PRETO 7/8 " X 7/16" - 500 MM</v>
          </cell>
          <cell r="C1803" t="str">
            <v>UN</v>
          </cell>
          <cell r="D1803">
            <v>18.04</v>
          </cell>
          <cell r="E1803">
            <v>4.58</v>
          </cell>
          <cell r="F1803">
            <v>22.62</v>
          </cell>
        </row>
        <row r="1804">
          <cell r="A1804">
            <v>91043</v>
          </cell>
          <cell r="B1804" t="str">
            <v>BRAÇADEIRA METALICA TIPO "D" DIAM. 3/4"</v>
          </cell>
          <cell r="C1804" t="str">
            <v>UN</v>
          </cell>
          <cell r="D1804">
            <v>0.62</v>
          </cell>
          <cell r="E1804">
            <v>2.29</v>
          </cell>
          <cell r="F1804">
            <v>2.91</v>
          </cell>
        </row>
        <row r="1805">
          <cell r="A1805">
            <v>91045</v>
          </cell>
          <cell r="B1805" t="str">
            <v>SUPORTE PARA COLETOR</v>
          </cell>
          <cell r="C1805" t="str">
            <v>UN</v>
          </cell>
          <cell r="D1805">
            <v>9.62</v>
          </cell>
          <cell r="E1805">
            <v>3.44</v>
          </cell>
          <cell r="F1805">
            <v>13.06</v>
          </cell>
        </row>
        <row r="1806">
          <cell r="A1806">
            <v>91098</v>
          </cell>
          <cell r="B1806" t="str">
            <v>&gt;</v>
          </cell>
          <cell r="C1806" t="str">
            <v>UD</v>
          </cell>
          <cell r="D1806">
            <v>17.65</v>
          </cell>
          <cell r="E1806">
            <v>0</v>
          </cell>
          <cell r="F1806">
            <v>17.65</v>
          </cell>
        </row>
        <row r="1807">
          <cell r="A1807">
            <v>91099</v>
          </cell>
          <cell r="B1807" t="str">
            <v>&gt;</v>
          </cell>
          <cell r="C1807" t="str">
            <v>UD</v>
          </cell>
          <cell r="D1807">
            <v>0</v>
          </cell>
          <cell r="E1807">
            <v>39.64</v>
          </cell>
          <cell r="F1807">
            <v>39.64</v>
          </cell>
        </row>
        <row r="1808">
          <cell r="A1808">
            <v>100000</v>
          </cell>
          <cell r="B1808" t="str">
            <v>ALVENARIAS E DIVISORIAS</v>
          </cell>
          <cell r="C1808" t="str">
            <v> </v>
          </cell>
          <cell r="D1808">
            <v>0</v>
          </cell>
          <cell r="E1808">
            <v>0</v>
          </cell>
          <cell r="F1808">
            <v>0</v>
          </cell>
        </row>
        <row r="1809">
          <cell r="A1809">
            <v>100101</v>
          </cell>
          <cell r="B1809" t="str">
            <v>ALVENARIA DE TIJOLO COMUM 1/4 VEZ</v>
          </cell>
          <cell r="C1809" t="str">
            <v>M2</v>
          </cell>
          <cell r="D1809">
            <v>8</v>
          </cell>
          <cell r="E1809">
            <v>9.63</v>
          </cell>
          <cell r="F1809">
            <v>17.63</v>
          </cell>
        </row>
        <row r="1810">
          <cell r="A1810">
            <v>100102</v>
          </cell>
          <cell r="B1810" t="str">
            <v>ALVENARIA DE TIJOLO COMUM 1/2 VEZ</v>
          </cell>
          <cell r="C1810" t="str">
            <v>M2</v>
          </cell>
          <cell r="D1810">
            <v>16.5</v>
          </cell>
          <cell r="E1810">
            <v>13.08</v>
          </cell>
          <cell r="F1810">
            <v>29.58</v>
          </cell>
        </row>
        <row r="1811">
          <cell r="A1811">
            <v>100103</v>
          </cell>
          <cell r="B1811" t="str">
            <v>ALVENARIA DE TIJ.COMUM 1/2 VEZ EM CRIVO</v>
          </cell>
          <cell r="C1811" t="str">
            <v>M2</v>
          </cell>
          <cell r="D1811">
            <v>10.85</v>
          </cell>
          <cell r="E1811">
            <v>23.79</v>
          </cell>
          <cell r="F1811">
            <v>34.64</v>
          </cell>
        </row>
        <row r="1812">
          <cell r="A1812">
            <v>100160</v>
          </cell>
          <cell r="B1812" t="str">
            <v>ALV.TIJ.FURADO 1/2 VEZ 15X30X10-6 FUROS REDONDO</v>
          </cell>
          <cell r="C1812" t="str">
            <v>M2</v>
          </cell>
          <cell r="D1812">
            <v>8.66</v>
          </cell>
          <cell r="E1812">
            <v>9.03</v>
          </cell>
          <cell r="F1812">
            <v>17.69</v>
          </cell>
        </row>
        <row r="1813">
          <cell r="A1813">
            <v>100201</v>
          </cell>
          <cell r="B1813" t="str">
            <v>ALVENARIA TIJOLO FURADO 1/2 VEZ - 10 x 20 x 20</v>
          </cell>
          <cell r="C1813" t="str">
            <v>M2</v>
          </cell>
          <cell r="D1813">
            <v>9.77</v>
          </cell>
          <cell r="E1813">
            <v>9.21</v>
          </cell>
          <cell r="F1813">
            <v>18.98</v>
          </cell>
        </row>
        <row r="1814">
          <cell r="A1814">
            <v>100202</v>
          </cell>
          <cell r="B1814" t="str">
            <v>ALVENARIA TIJOLO FURADO 1 VEZ</v>
          </cell>
          <cell r="C1814" t="str">
            <v>M2</v>
          </cell>
          <cell r="D1814">
            <v>20.58</v>
          </cell>
          <cell r="E1814">
            <v>15.94</v>
          </cell>
          <cell r="F1814">
            <v>36.52</v>
          </cell>
        </row>
        <row r="1815">
          <cell r="A1815">
            <v>100203</v>
          </cell>
          <cell r="B1815" t="str">
            <v>ALVENARIA TIJOLO COMUM 1 VEZ</v>
          </cell>
          <cell r="C1815" t="str">
            <v>M2</v>
          </cell>
          <cell r="D1815">
            <v>32.64</v>
          </cell>
          <cell r="E1815">
            <v>16.29</v>
          </cell>
          <cell r="F1815">
            <v>48.93</v>
          </cell>
        </row>
        <row r="1816">
          <cell r="A1816">
            <v>100204</v>
          </cell>
          <cell r="B1816" t="str">
            <v>CUNHAMENTO/ALVENARIAS C/TIJ.COMUM</v>
          </cell>
          <cell r="C1816" t="str">
            <v>ML</v>
          </cell>
          <cell r="D1816">
            <v>3.04</v>
          </cell>
          <cell r="E1816">
            <v>2.35</v>
          </cell>
          <cell r="F1816">
            <v>5.39</v>
          </cell>
        </row>
        <row r="1817">
          <cell r="A1817">
            <v>100205</v>
          </cell>
          <cell r="B1817" t="str">
            <v>CUNHAMENTO/ALVEN. CUNHA DE CONCRETO</v>
          </cell>
          <cell r="C1817" t="str">
            <v>ML</v>
          </cell>
          <cell r="D1817">
            <v>2.53</v>
          </cell>
          <cell r="E1817">
            <v>3.95</v>
          </cell>
          <cell r="F1817">
            <v>6.48</v>
          </cell>
        </row>
        <row r="1818">
          <cell r="A1818">
            <v>100301</v>
          </cell>
          <cell r="B1818" t="str">
            <v>DIVISORIA DE MARMORE</v>
          </cell>
          <cell r="C1818" t="str">
            <v>M2</v>
          </cell>
          <cell r="D1818">
            <v>180.7</v>
          </cell>
          <cell r="E1818">
            <v>19.45</v>
          </cell>
          <cell r="F1818">
            <v>200.15</v>
          </cell>
        </row>
        <row r="1819">
          <cell r="A1819">
            <v>100302</v>
          </cell>
          <cell r="B1819" t="str">
            <v>DIVISORIA DE GRANITINA</v>
          </cell>
          <cell r="C1819" t="str">
            <v>M2</v>
          </cell>
          <cell r="D1819">
            <v>48.7</v>
          </cell>
          <cell r="E1819">
            <v>19.45</v>
          </cell>
          <cell r="F1819">
            <v>68.15</v>
          </cell>
        </row>
        <row r="1820">
          <cell r="A1820">
            <v>100303</v>
          </cell>
          <cell r="B1820" t="str">
            <v>DIVISORIA DE ARDOSIA POLIDA 3 CM</v>
          </cell>
          <cell r="C1820" t="str">
            <v>M2</v>
          </cell>
          <cell r="D1820">
            <v>120.7</v>
          </cell>
          <cell r="E1820">
            <v>19.45</v>
          </cell>
          <cell r="F1820">
            <v>140.15</v>
          </cell>
        </row>
        <row r="1821">
          <cell r="A1821">
            <v>100320</v>
          </cell>
          <cell r="B1821" t="str">
            <v>DIVISORIA DE GRANITO POLIDO</v>
          </cell>
          <cell r="C1821" t="str">
            <v>M2</v>
          </cell>
          <cell r="D1821">
            <v>180.7</v>
          </cell>
          <cell r="E1821">
            <v>29.18</v>
          </cell>
          <cell r="F1821">
            <v>209.88</v>
          </cell>
        </row>
        <row r="1822">
          <cell r="A1822">
            <v>100401</v>
          </cell>
          <cell r="B1822" t="str">
            <v>DIVISORIA PAINEL E RODAPE SIMPLES PERFIL EM ALUMINIO</v>
          </cell>
          <cell r="C1822" t="str">
            <v>M2</v>
          </cell>
          <cell r="D1822">
            <v>68</v>
          </cell>
          <cell r="E1822">
            <v>0.05</v>
          </cell>
          <cell r="F1822">
            <v>68.05</v>
          </cell>
        </row>
        <row r="1823">
          <cell r="A1823">
            <v>100402</v>
          </cell>
          <cell r="B1823" t="str">
            <v>DIVISORIA PAINEL E RODAPE SIMPLES PERFIL AÇO PINTADO</v>
          </cell>
          <cell r="C1823" t="str">
            <v>M2</v>
          </cell>
          <cell r="D1823">
            <v>45</v>
          </cell>
          <cell r="E1823">
            <v>0.05</v>
          </cell>
          <cell r="F1823">
            <v>45.05</v>
          </cell>
        </row>
        <row r="1824">
          <cell r="A1824">
            <v>100403</v>
          </cell>
          <cell r="B1824" t="str">
            <v>FERRAGENS P/PORTA DIVISORIA PERFIL ALUMINIO</v>
          </cell>
          <cell r="C1824" t="str">
            <v>UN</v>
          </cell>
          <cell r="D1824">
            <v>98</v>
          </cell>
          <cell r="E1824">
            <v>0</v>
          </cell>
          <cell r="F1824">
            <v>98</v>
          </cell>
        </row>
        <row r="1825">
          <cell r="A1825">
            <v>100404</v>
          </cell>
          <cell r="B1825" t="str">
            <v>FERRAGENS P/PORTA DIVISORIA PERFIL AÇO PINTADO</v>
          </cell>
          <cell r="C1825" t="str">
            <v>UN</v>
          </cell>
          <cell r="D1825">
            <v>75</v>
          </cell>
          <cell r="E1825">
            <v>0</v>
          </cell>
          <cell r="F1825">
            <v>75</v>
          </cell>
        </row>
        <row r="1826">
          <cell r="A1826">
            <v>100405</v>
          </cell>
          <cell r="B1826" t="str">
            <v>DIVISORIA PAINEL/ROD.SIMPLES/PERF.ALUM.PAINEIS C/VIDRO</v>
          </cell>
          <cell r="C1826" t="str">
            <v>M2</v>
          </cell>
          <cell r="D1826">
            <v>85</v>
          </cell>
          <cell r="E1826">
            <v>0.05</v>
          </cell>
          <cell r="F1826">
            <v>85.05</v>
          </cell>
        </row>
        <row r="1827">
          <cell r="A1827">
            <v>100406</v>
          </cell>
          <cell r="B1827" t="str">
            <v>DIVISORIA PAINEL/ROD.SIMPLES/PERF.AÇO PINT.PAINEIS</v>
          </cell>
          <cell r="C1827" t="str">
            <v>M2</v>
          </cell>
          <cell r="D1827">
            <v>55</v>
          </cell>
          <cell r="E1827">
            <v>0.05</v>
          </cell>
          <cell r="F1827">
            <v>55.05</v>
          </cell>
        </row>
        <row r="1828">
          <cell r="B1828" t="str">
            <v>C/VIDRO</v>
          </cell>
        </row>
        <row r="1829">
          <cell r="A1829">
            <v>100501</v>
          </cell>
          <cell r="B1829" t="str">
            <v>ELEMENTO VAZADO DE CONCRETO</v>
          </cell>
          <cell r="C1829" t="str">
            <v>M2</v>
          </cell>
          <cell r="D1829">
            <v>43.76</v>
          </cell>
          <cell r="E1829">
            <v>17.13</v>
          </cell>
          <cell r="F1829">
            <v>60.89</v>
          </cell>
        </row>
        <row r="1830">
          <cell r="A1830">
            <v>100502</v>
          </cell>
          <cell r="B1830" t="str">
            <v>ELEMENTO VAZADO CERAMICO (6 x 18 x 18)</v>
          </cell>
          <cell r="C1830" t="str">
            <v>M2</v>
          </cell>
          <cell r="D1830">
            <v>35.35</v>
          </cell>
          <cell r="E1830">
            <v>17.52</v>
          </cell>
          <cell r="F1830">
            <v>52.87</v>
          </cell>
        </row>
        <row r="1831">
          <cell r="A1831">
            <v>100601</v>
          </cell>
          <cell r="B1831" t="str">
            <v>ALVENARIA DE TIJOLO DE VIDRO (20 x 20 x10)</v>
          </cell>
          <cell r="C1831" t="str">
            <v>M2</v>
          </cell>
          <cell r="D1831">
            <v>195.07</v>
          </cell>
          <cell r="E1831">
            <v>22.9</v>
          </cell>
          <cell r="F1831">
            <v>217.97</v>
          </cell>
        </row>
        <row r="1832">
          <cell r="A1832">
            <v>100602</v>
          </cell>
          <cell r="B1832" t="str">
            <v>ALVENARIA TIJOLO LAMINADO 1/2 VEZ</v>
          </cell>
          <cell r="C1832" t="str">
            <v>M2</v>
          </cell>
          <cell r="D1832">
            <v>35.4</v>
          </cell>
          <cell r="E1832">
            <v>18.42</v>
          </cell>
          <cell r="F1832">
            <v>53.82</v>
          </cell>
        </row>
        <row r="1833">
          <cell r="A1833">
            <v>100603</v>
          </cell>
          <cell r="B1833" t="str">
            <v>ALVENARIA TIJOLO LAMINADO 1 VEZ</v>
          </cell>
          <cell r="C1833" t="str">
            <v>M2</v>
          </cell>
          <cell r="D1833">
            <v>77.1</v>
          </cell>
          <cell r="E1833">
            <v>36.84</v>
          </cell>
          <cell r="F1833">
            <v>113.94</v>
          </cell>
        </row>
        <row r="1834">
          <cell r="A1834">
            <v>100604</v>
          </cell>
          <cell r="B1834" t="str">
            <v>&gt;</v>
          </cell>
          <cell r="C1834" t="str">
            <v>UD</v>
          </cell>
          <cell r="D1834">
            <v>17.65</v>
          </cell>
          <cell r="E1834">
            <v>0</v>
          </cell>
          <cell r="F1834">
            <v>17.65</v>
          </cell>
        </row>
        <row r="1835">
          <cell r="A1835">
            <v>100605</v>
          </cell>
          <cell r="B1835" t="str">
            <v>&gt;</v>
          </cell>
          <cell r="C1835" t="str">
            <v>UD</v>
          </cell>
          <cell r="D1835">
            <v>17.65</v>
          </cell>
          <cell r="E1835">
            <v>0</v>
          </cell>
          <cell r="F1835">
            <v>17.65</v>
          </cell>
        </row>
        <row r="1836">
          <cell r="A1836">
            <v>100606</v>
          </cell>
          <cell r="B1836" t="str">
            <v>&gt;</v>
          </cell>
          <cell r="C1836" t="str">
            <v>UD</v>
          </cell>
          <cell r="D1836">
            <v>0</v>
          </cell>
          <cell r="E1836">
            <v>39.64</v>
          </cell>
          <cell r="F1836">
            <v>39.64</v>
          </cell>
        </row>
        <row r="1837">
          <cell r="A1837">
            <v>100607</v>
          </cell>
          <cell r="B1837" t="str">
            <v>ALVENARIA TIJ.LAM.1/2 VEZ EM CRIVO</v>
          </cell>
          <cell r="C1837" t="str">
            <v>M2</v>
          </cell>
          <cell r="D1837">
            <v>24.84</v>
          </cell>
          <cell r="E1837">
            <v>23.79</v>
          </cell>
          <cell r="F1837">
            <v>48.63</v>
          </cell>
        </row>
        <row r="1838">
          <cell r="A1838">
            <v>100608</v>
          </cell>
          <cell r="B1838" t="str">
            <v>ALVENARIA TIJ.LAMINADO 1/2 VEZ C/DETALHES</v>
          </cell>
          <cell r="C1838" t="str">
            <v>M2</v>
          </cell>
          <cell r="D1838">
            <v>36.3</v>
          </cell>
          <cell r="E1838">
            <v>34.32</v>
          </cell>
          <cell r="F1838">
            <v>70.62</v>
          </cell>
        </row>
        <row r="1839">
          <cell r="A1839">
            <v>110000</v>
          </cell>
          <cell r="B1839" t="str">
            <v>ALVENARIA AUTO-PORTANTE</v>
          </cell>
          <cell r="C1839" t="str">
            <v> </v>
          </cell>
          <cell r="D1839">
            <v>0</v>
          </cell>
          <cell r="E1839">
            <v>0</v>
          </cell>
          <cell r="F1839">
            <v>0</v>
          </cell>
        </row>
        <row r="1840">
          <cell r="A1840">
            <v>110101</v>
          </cell>
          <cell r="B1840" t="str">
            <v>ALVENARIA ESTRUTURAL (10x20x40) ARMADA</v>
          </cell>
          <cell r="C1840" t="str">
            <v>M2</v>
          </cell>
          <cell r="D1840">
            <v>32.69</v>
          </cell>
          <cell r="E1840">
            <v>12.48</v>
          </cell>
          <cell r="F1840">
            <v>45.17</v>
          </cell>
        </row>
        <row r="1841">
          <cell r="A1841">
            <v>110102</v>
          </cell>
          <cell r="B1841" t="str">
            <v>&gt;</v>
          </cell>
          <cell r="C1841" t="str">
            <v>UD</v>
          </cell>
          <cell r="D1841">
            <v>17.65</v>
          </cell>
          <cell r="E1841">
            <v>0</v>
          </cell>
          <cell r="F1841">
            <v>17.65</v>
          </cell>
        </row>
        <row r="1842">
          <cell r="A1842">
            <v>110103</v>
          </cell>
          <cell r="B1842" t="str">
            <v>&gt;</v>
          </cell>
          <cell r="C1842" t="str">
            <v>UD</v>
          </cell>
          <cell r="D1842">
            <v>17.65</v>
          </cell>
          <cell r="E1842">
            <v>0</v>
          </cell>
          <cell r="F1842">
            <v>17.65</v>
          </cell>
        </row>
        <row r="1843">
          <cell r="A1843">
            <v>110104</v>
          </cell>
          <cell r="B1843" t="str">
            <v>&gt;</v>
          </cell>
          <cell r="C1843" t="str">
            <v>UD</v>
          </cell>
          <cell r="D1843">
            <v>0</v>
          </cell>
          <cell r="E1843">
            <v>39.64</v>
          </cell>
          <cell r="F1843">
            <v>39.64</v>
          </cell>
        </row>
        <row r="1844">
          <cell r="A1844">
            <v>110105</v>
          </cell>
          <cell r="B1844" t="str">
            <v>CORTINA CANAL.9X19X19 P/SER CHEIA CONCR.ARM.0,0302M3</v>
          </cell>
          <cell r="C1844" t="str">
            <v>M2</v>
          </cell>
          <cell r="D1844">
            <v>14.93</v>
          </cell>
          <cell r="E1844">
            <v>7.66</v>
          </cell>
          <cell r="F1844">
            <v>22.59</v>
          </cell>
        </row>
        <row r="1845">
          <cell r="A1845">
            <v>110106</v>
          </cell>
          <cell r="B1845" t="str">
            <v>CORTINA CANAL.14X19X19 P/SER CHEIA CONCR.ARM.0,0568M3</v>
          </cell>
          <cell r="C1845" t="str">
            <v>M2</v>
          </cell>
          <cell r="D1845">
            <v>17.87</v>
          </cell>
          <cell r="E1845">
            <v>8.25</v>
          </cell>
          <cell r="F1845">
            <v>26.12</v>
          </cell>
        </row>
        <row r="1846">
          <cell r="A1846">
            <v>110107</v>
          </cell>
          <cell r="B1846" t="str">
            <v>CORTINA CANAL.19X19X19 P/SER CHEIA CONCR.ARM.0,0947M3</v>
          </cell>
          <cell r="C1846" t="str">
            <v>M2</v>
          </cell>
          <cell r="D1846">
            <v>23.43</v>
          </cell>
          <cell r="E1846">
            <v>9.82</v>
          </cell>
          <cell r="F1846">
            <v>33.25</v>
          </cell>
        </row>
        <row r="1847">
          <cell r="A1847">
            <v>120000</v>
          </cell>
          <cell r="B1847" t="str">
            <v>IMPERMEABILIZACAO</v>
          </cell>
          <cell r="C1847" t="str">
            <v> </v>
          </cell>
          <cell r="D1847">
            <v>0</v>
          </cell>
          <cell r="E1847">
            <v>0</v>
          </cell>
          <cell r="F1847">
            <v>0</v>
          </cell>
        </row>
        <row r="1848">
          <cell r="A1848">
            <v>120101</v>
          </cell>
          <cell r="B1848" t="str">
            <v>REGULARIZACAO (1:3) E=2 cm</v>
          </cell>
          <cell r="C1848" t="str">
            <v>M2</v>
          </cell>
          <cell r="D1848">
            <v>4.47</v>
          </cell>
          <cell r="E1848">
            <v>3.29</v>
          </cell>
          <cell r="F1848">
            <v>7.76</v>
          </cell>
        </row>
        <row r="1849">
          <cell r="A1849">
            <v>120102</v>
          </cell>
          <cell r="B1849" t="str">
            <v>MANTA AUTOPROTEGIDA  ARDOSIADA  TIPO III - B</v>
          </cell>
          <cell r="C1849" t="str">
            <v>M2</v>
          </cell>
          <cell r="D1849">
            <v>35</v>
          </cell>
          <cell r="E1849">
            <v>0</v>
          </cell>
          <cell r="F1849">
            <v>35</v>
          </cell>
        </row>
        <row r="1850">
          <cell r="A1850">
            <v>120104</v>
          </cell>
          <cell r="B1850" t="str">
            <v>MANTA AUTOPROTEGIDA ALUMINIO TIPO III - B</v>
          </cell>
          <cell r="C1850" t="str">
            <v>M2</v>
          </cell>
          <cell r="D1850">
            <v>30</v>
          </cell>
          <cell r="E1850">
            <v>0</v>
          </cell>
          <cell r="F1850">
            <v>30</v>
          </cell>
        </row>
        <row r="1851">
          <cell r="A1851">
            <v>120107</v>
          </cell>
          <cell r="B1851" t="str">
            <v>MANTA ASFÁLTICA TIPO III - B ( 3 MM)</v>
          </cell>
          <cell r="C1851" t="str">
            <v>M2</v>
          </cell>
          <cell r="D1851">
            <v>28</v>
          </cell>
          <cell r="E1851">
            <v>0</v>
          </cell>
          <cell r="F1851">
            <v>28</v>
          </cell>
        </row>
        <row r="1852">
          <cell r="A1852">
            <v>120203</v>
          </cell>
          <cell r="B1852" t="str">
            <v>JUNTA DIL.C/MANTA BUTIL. DUPLA</v>
          </cell>
          <cell r="C1852" t="str">
            <v>ML</v>
          </cell>
          <cell r="D1852">
            <v>50</v>
          </cell>
          <cell r="E1852">
            <v>0</v>
          </cell>
          <cell r="F1852">
            <v>50</v>
          </cell>
        </row>
        <row r="1853">
          <cell r="A1853">
            <v>120205</v>
          </cell>
          <cell r="B1853" t="str">
            <v>MANTA ASFALTICA TIPO III - B (4MM)</v>
          </cell>
          <cell r="C1853" t="str">
            <v>M2</v>
          </cell>
          <cell r="D1853">
            <v>32</v>
          </cell>
          <cell r="E1853">
            <v>0</v>
          </cell>
          <cell r="F1853">
            <v>32</v>
          </cell>
        </row>
        <row r="1854">
          <cell r="A1854">
            <v>120206</v>
          </cell>
          <cell r="B1854" t="str">
            <v>PROTECAO MECANICA C/TELA GALVANIZADA</v>
          </cell>
          <cell r="C1854" t="str">
            <v>M2</v>
          </cell>
          <cell r="D1854">
            <v>10.59</v>
          </cell>
          <cell r="E1854">
            <v>6.72</v>
          </cell>
          <cell r="F1854">
            <v>17.31</v>
          </cell>
        </row>
        <row r="1855">
          <cell r="A1855">
            <v>120207</v>
          </cell>
          <cell r="B1855" t="str">
            <v>PROTECAO MECANICA (1:3) E=2 CM</v>
          </cell>
          <cell r="C1855" t="str">
            <v>M2</v>
          </cell>
          <cell r="D1855">
            <v>4.47</v>
          </cell>
          <cell r="E1855">
            <v>3.29</v>
          </cell>
          <cell r="F1855">
            <v>7.76</v>
          </cell>
        </row>
        <row r="1856">
          <cell r="A1856">
            <v>120208</v>
          </cell>
          <cell r="B1856" t="str">
            <v>IMPERMEABILIZACAO-ARGAM. SINT.SEMI - FLEXIVEL</v>
          </cell>
          <cell r="C1856" t="str">
            <v>M2</v>
          </cell>
          <cell r="D1856">
            <v>22</v>
          </cell>
          <cell r="E1856">
            <v>0</v>
          </cell>
          <cell r="F1856">
            <v>22</v>
          </cell>
        </row>
        <row r="1857">
          <cell r="A1857">
            <v>120209</v>
          </cell>
          <cell r="B1857" t="str">
            <v>IMPERMEABILIZACAO-C/CIMENTO CRISTALIZANTE 3 DEMAOS</v>
          </cell>
          <cell r="C1857" t="str">
            <v>M2</v>
          </cell>
          <cell r="D1857">
            <v>22</v>
          </cell>
          <cell r="E1857">
            <v>0</v>
          </cell>
          <cell r="F1857">
            <v>22</v>
          </cell>
        </row>
        <row r="1858">
          <cell r="A1858">
            <v>120210</v>
          </cell>
          <cell r="B1858" t="str">
            <v>MASTIQUE A BASE DE POLIURETANO</v>
          </cell>
          <cell r="C1858" t="str">
            <v>CM3</v>
          </cell>
          <cell r="D1858">
            <v>0.13</v>
          </cell>
          <cell r="E1858">
            <v>0.03</v>
          </cell>
          <cell r="F1858">
            <v>0.16</v>
          </cell>
        </row>
        <row r="1859">
          <cell r="A1859">
            <v>120212</v>
          </cell>
          <cell r="B1859" t="str">
            <v>IMPERMEAB. FLEXÍVEL INCLUSIVE BASE (TRANSIÇÃO) SEMI FLEXIVEL</v>
          </cell>
          <cell r="C1859" t="str">
            <v>M2</v>
          </cell>
          <cell r="D1859">
            <v>40</v>
          </cell>
          <cell r="E1859">
            <v>0</v>
          </cell>
          <cell r="F1859">
            <v>40</v>
          </cell>
        </row>
        <row r="1860">
          <cell r="A1860">
            <v>120901</v>
          </cell>
          <cell r="B1860" t="str">
            <v>IMPERMEABILIZACAO-JARDINEIRA C/MANTA ANTI-RAIZ (COMPLETA)</v>
          </cell>
          <cell r="C1860" t="str">
            <v>M2</v>
          </cell>
          <cell r="D1860">
            <v>39.13</v>
          </cell>
          <cell r="E1860">
            <v>10.02</v>
          </cell>
          <cell r="F1860">
            <v>49.15</v>
          </cell>
        </row>
        <row r="1861">
          <cell r="A1861">
            <v>120902</v>
          </cell>
          <cell r="B1861" t="str">
            <v>IMPERMEABILIZACAO VIGAS BALDRAMES E=2,0 CM</v>
          </cell>
          <cell r="C1861" t="str">
            <v>M2</v>
          </cell>
          <cell r="D1861">
            <v>5.15</v>
          </cell>
          <cell r="E1861">
            <v>6.93</v>
          </cell>
          <cell r="F1861">
            <v>12.08</v>
          </cell>
        </row>
        <row r="1862">
          <cell r="A1862">
            <v>121001</v>
          </cell>
          <cell r="B1862" t="str">
            <v>IMPERMEABILIZACAO-REBAIXO BANHEIRO</v>
          </cell>
          <cell r="C1862" t="str">
            <v>M2</v>
          </cell>
          <cell r="D1862">
            <v>3.11</v>
          </cell>
          <cell r="E1862">
            <v>1.9</v>
          </cell>
          <cell r="F1862">
            <v>5.01</v>
          </cell>
        </row>
        <row r="1863">
          <cell r="A1863">
            <v>121101</v>
          </cell>
          <cell r="B1863" t="str">
            <v>IMP.MURO DE ARRIMO C/EMULSAO ASFALT.(HIDROASFALTO)</v>
          </cell>
          <cell r="C1863" t="str">
            <v>M2</v>
          </cell>
          <cell r="D1863">
            <v>3.06</v>
          </cell>
          <cell r="E1863">
            <v>1.57</v>
          </cell>
          <cell r="F1863">
            <v>4.63</v>
          </cell>
        </row>
        <row r="1864">
          <cell r="A1864">
            <v>121102</v>
          </cell>
          <cell r="B1864" t="str">
            <v>&gt;</v>
          </cell>
          <cell r="C1864" t="str">
            <v>UD</v>
          </cell>
          <cell r="D1864">
            <v>17.65</v>
          </cell>
          <cell r="E1864">
            <v>0</v>
          </cell>
          <cell r="F1864">
            <v>17.65</v>
          </cell>
        </row>
        <row r="1865">
          <cell r="A1865">
            <v>121103</v>
          </cell>
          <cell r="B1865" t="str">
            <v>&gt;</v>
          </cell>
          <cell r="C1865" t="str">
            <v>UD</v>
          </cell>
          <cell r="D1865">
            <v>17.65</v>
          </cell>
          <cell r="E1865">
            <v>0</v>
          </cell>
          <cell r="F1865">
            <v>17.65</v>
          </cell>
        </row>
        <row r="1866">
          <cell r="A1866">
            <v>121104</v>
          </cell>
          <cell r="B1866" t="str">
            <v>&gt;</v>
          </cell>
          <cell r="C1866" t="str">
            <v>UD</v>
          </cell>
          <cell r="D1866">
            <v>0</v>
          </cell>
          <cell r="E1866">
            <v>39.64</v>
          </cell>
          <cell r="F1866">
            <v>39.64</v>
          </cell>
        </row>
        <row r="1867">
          <cell r="A1867">
            <v>130000</v>
          </cell>
          <cell r="B1867" t="str">
            <v>ISOLAMENTO TERMICO E ACUSTICO</v>
          </cell>
          <cell r="C1867" t="str">
            <v> </v>
          </cell>
          <cell r="D1867">
            <v>0</v>
          </cell>
          <cell r="E1867">
            <v>0</v>
          </cell>
          <cell r="F1867">
            <v>0</v>
          </cell>
        </row>
        <row r="1868">
          <cell r="A1868">
            <v>130103</v>
          </cell>
          <cell r="B1868" t="str">
            <v>ISOLAMENTO TERMICO C/VERMICULITA ESP=5 CM</v>
          </cell>
          <cell r="C1868" t="str">
            <v>M2</v>
          </cell>
          <cell r="D1868">
            <v>13.75</v>
          </cell>
          <cell r="E1868">
            <v>1.15</v>
          </cell>
          <cell r="F1868">
            <v>14.9</v>
          </cell>
        </row>
        <row r="1869">
          <cell r="A1869">
            <v>130104</v>
          </cell>
          <cell r="B1869" t="str">
            <v>&gt;</v>
          </cell>
          <cell r="C1869" t="str">
            <v>UD</v>
          </cell>
          <cell r="D1869">
            <v>17.65</v>
          </cell>
          <cell r="E1869">
            <v>0</v>
          </cell>
          <cell r="F1869">
            <v>17.65</v>
          </cell>
        </row>
        <row r="1870">
          <cell r="A1870">
            <v>130105</v>
          </cell>
          <cell r="B1870" t="str">
            <v>&gt;</v>
          </cell>
          <cell r="C1870" t="str">
            <v>UD</v>
          </cell>
          <cell r="D1870">
            <v>17.65</v>
          </cell>
          <cell r="E1870">
            <v>0</v>
          </cell>
          <cell r="F1870">
            <v>17.65</v>
          </cell>
        </row>
        <row r="1871">
          <cell r="A1871">
            <v>130106</v>
          </cell>
          <cell r="B1871" t="str">
            <v>&gt;</v>
          </cell>
          <cell r="C1871" t="str">
            <v>UD</v>
          </cell>
          <cell r="D1871">
            <v>0</v>
          </cell>
          <cell r="E1871">
            <v>39.64</v>
          </cell>
          <cell r="F1871">
            <v>39.64</v>
          </cell>
        </row>
        <row r="1872">
          <cell r="A1872">
            <v>130107</v>
          </cell>
          <cell r="B1872" t="str">
            <v>PROTECAO MEC./TERMICA C/VERMICULITA e=2,5 CM</v>
          </cell>
          <cell r="C1872" t="str">
            <v>M2</v>
          </cell>
          <cell r="D1872">
            <v>8.44</v>
          </cell>
          <cell r="E1872">
            <v>3.29</v>
          </cell>
          <cell r="F1872">
            <v>11.73</v>
          </cell>
        </row>
        <row r="1873">
          <cell r="A1873">
            <v>130150</v>
          </cell>
          <cell r="B1873" t="str">
            <v>ISOLAMENTO TERM.ACUST.VERM.PAREDE (1CI:ICH:4V)1,5CM</v>
          </cell>
          <cell r="C1873" t="str">
            <v>M2</v>
          </cell>
          <cell r="D1873">
            <v>8.37</v>
          </cell>
          <cell r="E1873">
            <v>6.19</v>
          </cell>
          <cell r="F1873">
            <v>14.56</v>
          </cell>
        </row>
        <row r="1874">
          <cell r="A1874">
            <v>140000</v>
          </cell>
          <cell r="B1874" t="str">
            <v>ESTRUTURA DE MADEIRA</v>
          </cell>
          <cell r="C1874" t="str">
            <v> </v>
          </cell>
          <cell r="D1874">
            <v>0</v>
          </cell>
          <cell r="E1874">
            <v>0</v>
          </cell>
          <cell r="F1874">
            <v>0</v>
          </cell>
        </row>
        <row r="1875">
          <cell r="A1875">
            <v>140101</v>
          </cell>
          <cell r="B1875" t="str">
            <v>ESTRUTURA-TELHA CERAMICA V=3 A 7 M. C/FERRAGENS</v>
          </cell>
          <cell r="C1875" t="str">
            <v>M2</v>
          </cell>
          <cell r="D1875">
            <v>40.2</v>
          </cell>
          <cell r="E1875">
            <v>13.74</v>
          </cell>
          <cell r="F1875">
            <v>53.94</v>
          </cell>
        </row>
        <row r="1876">
          <cell r="A1876">
            <v>140102</v>
          </cell>
          <cell r="B1876" t="str">
            <v>ESTRUTURA-TELHA CERAMICA V=7 A 10 M C/FERRAGENS</v>
          </cell>
          <cell r="C1876" t="str">
            <v>M2</v>
          </cell>
          <cell r="D1876">
            <v>41.95</v>
          </cell>
          <cell r="E1876">
            <v>17.18</v>
          </cell>
          <cell r="F1876">
            <v>59.13</v>
          </cell>
        </row>
        <row r="1877">
          <cell r="A1877">
            <v>140103</v>
          </cell>
          <cell r="B1877" t="str">
            <v>ESTRUTURA-TELHA CERAMICA V=10-13 M. C/FERRAGENS</v>
          </cell>
          <cell r="C1877" t="str">
            <v>M2</v>
          </cell>
          <cell r="D1877">
            <v>45.17</v>
          </cell>
          <cell r="E1877">
            <v>20.61</v>
          </cell>
          <cell r="F1877">
            <v>65.78</v>
          </cell>
        </row>
        <row r="1878">
          <cell r="A1878">
            <v>140111</v>
          </cell>
          <cell r="B1878" t="str">
            <v>MÃO DE OBRA ESTR.MAD.TELHA CERÂMICA V=3 A 7 M</v>
          </cell>
          <cell r="C1878" t="str">
            <v>M2</v>
          </cell>
          <cell r="D1878">
            <v>0.58</v>
          </cell>
          <cell r="E1878">
            <v>13.74</v>
          </cell>
          <cell r="F1878">
            <v>14.32</v>
          </cell>
        </row>
        <row r="1879">
          <cell r="A1879">
            <v>140112</v>
          </cell>
          <cell r="B1879" t="str">
            <v>MÃO DE OBRA ESTR.MAD.TELHA CERÂMICA V=7 A 10 M</v>
          </cell>
          <cell r="C1879" t="str">
            <v>M2</v>
          </cell>
          <cell r="D1879">
            <v>0.58</v>
          </cell>
          <cell r="E1879">
            <v>17.18</v>
          </cell>
          <cell r="F1879">
            <v>17.76</v>
          </cell>
        </row>
        <row r="1880">
          <cell r="A1880">
            <v>140113</v>
          </cell>
          <cell r="B1880" t="str">
            <v>MÃO DE OBRA ESTR.MAD.TELHA CERÂMICA V=10 A 13 M</v>
          </cell>
          <cell r="C1880" t="str">
            <v>M2</v>
          </cell>
          <cell r="D1880">
            <v>0.58</v>
          </cell>
          <cell r="E1880">
            <v>20.61</v>
          </cell>
          <cell r="F1880">
            <v>21.19</v>
          </cell>
        </row>
        <row r="1881">
          <cell r="A1881">
            <v>140118</v>
          </cell>
          <cell r="B1881" t="str">
            <v>MÃO DE OBRA P/ESTR.MAD.EM TESOURA TELHA FIBROCIMENTO</v>
          </cell>
          <cell r="C1881" t="str">
            <v>M2</v>
          </cell>
          <cell r="D1881">
            <v>0.08</v>
          </cell>
          <cell r="E1881">
            <v>11.45</v>
          </cell>
          <cell r="F1881">
            <v>11.53</v>
          </cell>
        </row>
        <row r="1882">
          <cell r="A1882">
            <v>140119</v>
          </cell>
          <cell r="B1882" t="str">
            <v>MAO DE OBRA P/ESTR.MADEIRA EM TERÇA TELHA FIBROCIMENTO</v>
          </cell>
          <cell r="C1882" t="str">
            <v>M2</v>
          </cell>
          <cell r="D1882">
            <v>0.06</v>
          </cell>
          <cell r="E1882">
            <v>4.94</v>
          </cell>
          <cell r="F1882">
            <v>5</v>
          </cell>
        </row>
        <row r="1883">
          <cell r="A1883">
            <v>140200</v>
          </cell>
          <cell r="B1883" t="str">
            <v>EST.MAD.TELHA FIBROCIM.(SOMENTE TERCAS) C/FERRAGENS</v>
          </cell>
          <cell r="C1883" t="str">
            <v>M2</v>
          </cell>
          <cell r="D1883">
            <v>10.12</v>
          </cell>
          <cell r="E1883">
            <v>4.94</v>
          </cell>
          <cell r="F1883">
            <v>15.06</v>
          </cell>
        </row>
        <row r="1884">
          <cell r="A1884">
            <v>140201</v>
          </cell>
          <cell r="B1884" t="str">
            <v>ESTRUT.-TELHA DE FIBROCIMENTO (C/TESOURA) C/FERRAGENS</v>
          </cell>
          <cell r="C1884" t="str">
            <v>M2</v>
          </cell>
          <cell r="D1884">
            <v>27.83</v>
          </cell>
          <cell r="E1884">
            <v>11.45</v>
          </cell>
          <cell r="F1884">
            <v>39.28</v>
          </cell>
        </row>
        <row r="1885">
          <cell r="A1885">
            <v>140202</v>
          </cell>
          <cell r="B1885" t="str">
            <v>GRADEADO CAIBROS/RIPAS</v>
          </cell>
          <cell r="C1885" t="str">
            <v>M2</v>
          </cell>
          <cell r="D1885">
            <v>18.37</v>
          </cell>
          <cell r="E1885">
            <v>4.12</v>
          </cell>
          <cell r="F1885">
            <v>22.49</v>
          </cell>
        </row>
        <row r="1886">
          <cell r="A1886">
            <v>140203</v>
          </cell>
          <cell r="B1886" t="str">
            <v>UTILIZAÇÃO DO CAIBRO NO LUGAR DO RIPAMENTO</v>
          </cell>
          <cell r="C1886" t="str">
            <v>M2</v>
          </cell>
          <cell r="D1886">
            <v>15.02</v>
          </cell>
          <cell r="E1886">
            <v>1.71</v>
          </cell>
          <cell r="F1886">
            <v>16.73</v>
          </cell>
        </row>
        <row r="1887">
          <cell r="A1887">
            <v>140205</v>
          </cell>
          <cell r="B1887" t="str">
            <v>RIPAMENTO DE MADEIRA</v>
          </cell>
          <cell r="C1887" t="str">
            <v>M2</v>
          </cell>
          <cell r="D1887">
            <v>7.64</v>
          </cell>
          <cell r="E1887">
            <v>2.06</v>
          </cell>
          <cell r="F1887">
            <v>9.7</v>
          </cell>
        </row>
        <row r="1888">
          <cell r="A1888">
            <v>140206</v>
          </cell>
          <cell r="B1888" t="str">
            <v>RIPÃO APARELHADO P/TELHADO</v>
          </cell>
          <cell r="C1888" t="str">
            <v>M</v>
          </cell>
          <cell r="D1888">
            <v>7.06</v>
          </cell>
          <cell r="E1888">
            <v>2.7</v>
          </cell>
          <cell r="F1888">
            <v>9.76</v>
          </cell>
        </row>
        <row r="1889">
          <cell r="A1889">
            <v>140301</v>
          </cell>
          <cell r="B1889" t="str">
            <v>TRATAMENTO P/ESTRUTURA DE TELHADO</v>
          </cell>
          <cell r="C1889" t="str">
            <v>M2</v>
          </cell>
          <cell r="D1889">
            <v>3.75</v>
          </cell>
          <cell r="E1889">
            <v>0.67</v>
          </cell>
          <cell r="F1889">
            <v>4.42</v>
          </cell>
        </row>
        <row r="1890">
          <cell r="A1890">
            <v>140302</v>
          </cell>
          <cell r="B1890" t="str">
            <v>&gt;</v>
          </cell>
          <cell r="C1890" t="str">
            <v>UD</v>
          </cell>
          <cell r="D1890">
            <v>17.65</v>
          </cell>
          <cell r="E1890">
            <v>0</v>
          </cell>
          <cell r="F1890">
            <v>17.65</v>
          </cell>
        </row>
        <row r="1891">
          <cell r="A1891">
            <v>140303</v>
          </cell>
          <cell r="B1891" t="str">
            <v>&gt;</v>
          </cell>
          <cell r="C1891" t="str">
            <v>UD</v>
          </cell>
          <cell r="D1891">
            <v>17.65</v>
          </cell>
          <cell r="E1891">
            <v>0</v>
          </cell>
          <cell r="F1891">
            <v>17.65</v>
          </cell>
        </row>
        <row r="1892">
          <cell r="A1892">
            <v>140304</v>
          </cell>
          <cell r="B1892" t="str">
            <v>&gt;</v>
          </cell>
          <cell r="C1892" t="str">
            <v>UD</v>
          </cell>
          <cell r="D1892">
            <v>0</v>
          </cell>
          <cell r="E1892">
            <v>39.64</v>
          </cell>
          <cell r="F1892">
            <v>39.64</v>
          </cell>
        </row>
        <row r="1893">
          <cell r="A1893">
            <v>150000</v>
          </cell>
          <cell r="B1893" t="str">
            <v>ESTRUTURAS METALICAS</v>
          </cell>
          <cell r="C1893" t="str">
            <v> </v>
          </cell>
          <cell r="D1893">
            <v>0</v>
          </cell>
          <cell r="E1893">
            <v>0</v>
          </cell>
          <cell r="F1893">
            <v>0</v>
          </cell>
        </row>
        <row r="1894">
          <cell r="A1894">
            <v>150101</v>
          </cell>
          <cell r="B1894" t="str">
            <v>ESTR.ARCOS ESPAC.=3 A 6 MTS.C/FUNDO ANTI-CORROSIVO</v>
          </cell>
          <cell r="C1894" t="str">
            <v>KG</v>
          </cell>
          <cell r="D1894">
            <v>7.19</v>
          </cell>
          <cell r="E1894">
            <v>0</v>
          </cell>
          <cell r="F1894">
            <v>7.19</v>
          </cell>
        </row>
        <row r="1895">
          <cell r="A1895">
            <v>150102</v>
          </cell>
          <cell r="B1895" t="str">
            <v>&gt;</v>
          </cell>
          <cell r="C1895" t="str">
            <v>UD</v>
          </cell>
          <cell r="D1895">
            <v>17.65</v>
          </cell>
          <cell r="E1895">
            <v>0</v>
          </cell>
          <cell r="F1895">
            <v>17.65</v>
          </cell>
        </row>
        <row r="1896">
          <cell r="A1896">
            <v>150103</v>
          </cell>
          <cell r="B1896" t="str">
            <v>ESTRUTURA EM ACO TIPO USI SAC-300</v>
          </cell>
          <cell r="C1896" t="str">
            <v>KG</v>
          </cell>
          <cell r="D1896">
            <v>7.24</v>
          </cell>
          <cell r="E1896">
            <v>0</v>
          </cell>
          <cell r="F1896">
            <v>7.24</v>
          </cell>
        </row>
        <row r="1897">
          <cell r="A1897">
            <v>150105</v>
          </cell>
          <cell r="B1897" t="str">
            <v>ESTRUT. ESPACIAL AÇO DO TIPO USI</v>
          </cell>
          <cell r="C1897" t="str">
            <v>KG</v>
          </cell>
          <cell r="D1897">
            <v>9.06</v>
          </cell>
          <cell r="E1897">
            <v>0</v>
          </cell>
          <cell r="F1897">
            <v>9.06</v>
          </cell>
        </row>
        <row r="1898">
          <cell r="B1898" t="str">
            <v>SAC-300(C/PINT.ELETROSTATICA)</v>
          </cell>
        </row>
        <row r="1899">
          <cell r="A1899">
            <v>150201</v>
          </cell>
          <cell r="B1899" t="str">
            <v>ESTR.TESOURAS ESP.=5 A 6,5 M C/FUNDO ANTI-CORROSIVO</v>
          </cell>
          <cell r="C1899" t="str">
            <v>KG</v>
          </cell>
          <cell r="D1899">
            <v>7.19</v>
          </cell>
          <cell r="E1899">
            <v>0</v>
          </cell>
          <cell r="F1899">
            <v>7.19</v>
          </cell>
        </row>
        <row r="1900">
          <cell r="A1900">
            <v>150202</v>
          </cell>
          <cell r="B1900" t="str">
            <v>EST.TES.PLANAS PRE-MOLD CONC.C/FUNDO ANTI-CORROS.</v>
          </cell>
          <cell r="C1900" t="str">
            <v>M2</v>
          </cell>
          <cell r="D1900">
            <v>32.36</v>
          </cell>
          <cell r="E1900">
            <v>0</v>
          </cell>
          <cell r="F1900">
            <v>32.36</v>
          </cell>
        </row>
        <row r="1901">
          <cell r="A1901">
            <v>150203</v>
          </cell>
          <cell r="B1901" t="str">
            <v>VIGA DE ACO 50x127x17MM-COMP.=3,88M(PASSAR.ESCOLA)</v>
          </cell>
          <cell r="C1901" t="str">
            <v>UN</v>
          </cell>
          <cell r="D1901">
            <v>88.24</v>
          </cell>
          <cell r="E1901">
            <v>0</v>
          </cell>
          <cell r="F1901">
            <v>88.24</v>
          </cell>
        </row>
        <row r="1902">
          <cell r="A1902">
            <v>150204</v>
          </cell>
          <cell r="B1902" t="str">
            <v>ESTRUT.ACO TIPO MR-250 C/FUNDO ANTI-CORROSIVO</v>
          </cell>
          <cell r="C1902" t="str">
            <v>KG</v>
          </cell>
          <cell r="D1902">
            <v>7.19</v>
          </cell>
          <cell r="E1902">
            <v>0</v>
          </cell>
          <cell r="F1902">
            <v>7.19</v>
          </cell>
        </row>
        <row r="1903">
          <cell r="A1903">
            <v>150205</v>
          </cell>
          <cell r="B1903" t="str">
            <v>ESTRUTURA EM ACO CA-25</v>
          </cell>
          <cell r="C1903" t="str">
            <v>KG</v>
          </cell>
          <cell r="D1903">
            <v>7.19</v>
          </cell>
          <cell r="E1903">
            <v>0</v>
          </cell>
          <cell r="F1903">
            <v>7.19</v>
          </cell>
        </row>
        <row r="1904">
          <cell r="A1904">
            <v>150206</v>
          </cell>
          <cell r="B1904" t="str">
            <v>&gt;</v>
          </cell>
          <cell r="C1904" t="str">
            <v>UD</v>
          </cell>
          <cell r="D1904">
            <v>17.65</v>
          </cell>
          <cell r="E1904">
            <v>0</v>
          </cell>
          <cell r="F1904">
            <v>17.65</v>
          </cell>
        </row>
        <row r="1905">
          <cell r="A1905">
            <v>150207</v>
          </cell>
          <cell r="B1905" t="str">
            <v>&gt;</v>
          </cell>
          <cell r="C1905" t="str">
            <v>UD</v>
          </cell>
          <cell r="D1905">
            <v>0</v>
          </cell>
          <cell r="E1905">
            <v>39.64</v>
          </cell>
          <cell r="F1905">
            <v>39.64</v>
          </cell>
        </row>
        <row r="1906">
          <cell r="A1906">
            <v>150208</v>
          </cell>
          <cell r="B1906" t="str">
            <v>CRUZETA METALICA P/CAIXA DAGUA</v>
          </cell>
          <cell r="C1906" t="str">
            <v>UN</v>
          </cell>
          <cell r="D1906">
            <v>58.34</v>
          </cell>
          <cell r="E1906">
            <v>0</v>
          </cell>
          <cell r="F1906">
            <v>58.34</v>
          </cell>
        </row>
        <row r="1907">
          <cell r="A1907">
            <v>160000</v>
          </cell>
          <cell r="B1907" t="str">
            <v>COBERTURAS</v>
          </cell>
          <cell r="C1907" t="str">
            <v> </v>
          </cell>
          <cell r="D1907">
            <v>0</v>
          </cell>
          <cell r="E1907">
            <v>0</v>
          </cell>
          <cell r="F1907">
            <v>0</v>
          </cell>
        </row>
        <row r="1908">
          <cell r="A1908">
            <v>160201</v>
          </cell>
          <cell r="B1908" t="str">
            <v>COBERTURA C/ TELHA FRANCESA</v>
          </cell>
          <cell r="C1908" t="str">
            <v>M2</v>
          </cell>
          <cell r="D1908">
            <v>16.64</v>
          </cell>
          <cell r="E1908">
            <v>1.33</v>
          </cell>
          <cell r="F1908">
            <v>17.97</v>
          </cell>
        </row>
        <row r="1909">
          <cell r="A1909">
            <v>160202</v>
          </cell>
          <cell r="B1909" t="str">
            <v>CUMEEIRA P/TELHA FRANCESA</v>
          </cell>
          <cell r="C1909" t="str">
            <v>ML</v>
          </cell>
          <cell r="D1909">
            <v>3.35</v>
          </cell>
          <cell r="E1909">
            <v>6.29</v>
          </cell>
          <cell r="F1909">
            <v>9.64</v>
          </cell>
        </row>
        <row r="1910">
          <cell r="A1910">
            <v>160301</v>
          </cell>
          <cell r="B1910" t="str">
            <v>COBERTURA C/TELHA COLONIAL</v>
          </cell>
          <cell r="C1910" t="str">
            <v>M2</v>
          </cell>
          <cell r="D1910">
            <v>21</v>
          </cell>
          <cell r="E1910">
            <v>3.2</v>
          </cell>
          <cell r="F1910">
            <v>24.2</v>
          </cell>
        </row>
        <row r="1911">
          <cell r="A1911">
            <v>160302</v>
          </cell>
          <cell r="B1911" t="str">
            <v>CUMEEIRA P/TELHA COLONIAL</v>
          </cell>
          <cell r="C1911" t="str">
            <v>ML</v>
          </cell>
          <cell r="D1911">
            <v>3.35</v>
          </cell>
          <cell r="E1911">
            <v>6.29</v>
          </cell>
          <cell r="F1911">
            <v>9.64</v>
          </cell>
        </row>
        <row r="1912">
          <cell r="A1912">
            <v>160401</v>
          </cell>
          <cell r="B1912" t="str">
            <v>COBERTURA C/ TELHA COLONIAL-PLAN</v>
          </cell>
          <cell r="C1912" t="str">
            <v>M2</v>
          </cell>
          <cell r="D1912">
            <v>10.2</v>
          </cell>
          <cell r="E1912">
            <v>2</v>
          </cell>
          <cell r="F1912">
            <v>12.2</v>
          </cell>
        </row>
        <row r="1913">
          <cell r="A1913">
            <v>160402</v>
          </cell>
          <cell r="B1913" t="str">
            <v>CUMEEIRA  P/ TELHA COLONIAL-PLAN</v>
          </cell>
          <cell r="C1913" t="str">
            <v>ML</v>
          </cell>
          <cell r="D1913">
            <v>3.35</v>
          </cell>
          <cell r="E1913">
            <v>6.29</v>
          </cell>
          <cell r="F1913">
            <v>9.64</v>
          </cell>
        </row>
        <row r="1914">
          <cell r="A1914">
            <v>160403</v>
          </cell>
          <cell r="B1914" t="str">
            <v>EMBOCAMENTO LATERAL  (OITOES)</v>
          </cell>
          <cell r="C1914" t="str">
            <v>ML</v>
          </cell>
          <cell r="D1914">
            <v>1.37</v>
          </cell>
          <cell r="E1914">
            <v>3.46</v>
          </cell>
          <cell r="F1914">
            <v>4.83</v>
          </cell>
        </row>
        <row r="1915">
          <cell r="A1915">
            <v>160404</v>
          </cell>
          <cell r="B1915" t="str">
            <v>EMBOCAMENTO DE BEIRAL</v>
          </cell>
          <cell r="C1915" t="str">
            <v>M</v>
          </cell>
          <cell r="D1915">
            <v>0.18</v>
          </cell>
          <cell r="E1915">
            <v>4.29</v>
          </cell>
          <cell r="F1915">
            <v>4.47</v>
          </cell>
        </row>
        <row r="1916">
          <cell r="A1916">
            <v>160421</v>
          </cell>
          <cell r="B1916" t="str">
            <v>MAO DE OBRA PARA COBERTURA C/TELHA COLONIAL PLAN</v>
          </cell>
          <cell r="C1916" t="str">
            <v>M2</v>
          </cell>
          <cell r="D1916">
            <v>0</v>
          </cell>
          <cell r="E1916">
            <v>2</v>
          </cell>
          <cell r="F1916">
            <v>2</v>
          </cell>
        </row>
        <row r="1917">
          <cell r="A1917">
            <v>160501</v>
          </cell>
          <cell r="B1917" t="str">
            <v>COBERTURA C/TELHA ONDULADA</v>
          </cell>
          <cell r="C1917" t="str">
            <v>M2</v>
          </cell>
          <cell r="D1917">
            <v>13.91</v>
          </cell>
          <cell r="E1917">
            <v>2.52</v>
          </cell>
          <cell r="F1917">
            <v>16.43</v>
          </cell>
        </row>
        <row r="1918">
          <cell r="A1918">
            <v>160502</v>
          </cell>
          <cell r="B1918" t="str">
            <v>CUMEEIRA  P/TELHA ONDULADA</v>
          </cell>
          <cell r="C1918" t="str">
            <v>ML</v>
          </cell>
          <cell r="D1918">
            <v>19.26</v>
          </cell>
          <cell r="E1918">
            <v>1.37</v>
          </cell>
          <cell r="F1918">
            <v>20.63</v>
          </cell>
        </row>
        <row r="1919">
          <cell r="A1919">
            <v>160600</v>
          </cell>
          <cell r="B1919" t="str">
            <v>CALHA DE CHAPA GALVANIZADA</v>
          </cell>
          <cell r="C1919" t="str">
            <v>M2</v>
          </cell>
          <cell r="D1919">
            <v>19.5</v>
          </cell>
          <cell r="E1919">
            <v>18.95</v>
          </cell>
          <cell r="F1919">
            <v>38.45</v>
          </cell>
        </row>
        <row r="1920">
          <cell r="A1920">
            <v>160601</v>
          </cell>
          <cell r="B1920" t="str">
            <v>CALHA DE CHAPA GALVANIZADA</v>
          </cell>
          <cell r="C1920" t="str">
            <v>ML</v>
          </cell>
          <cell r="D1920">
            <v>11.7</v>
          </cell>
          <cell r="E1920">
            <v>11.37</v>
          </cell>
          <cell r="F1920">
            <v>23.07</v>
          </cell>
        </row>
        <row r="1921">
          <cell r="A1921">
            <v>160602</v>
          </cell>
          <cell r="B1921" t="str">
            <v>RUFO DE CHAPA GALVANIZADA</v>
          </cell>
          <cell r="C1921" t="str">
            <v>ML</v>
          </cell>
          <cell r="D1921">
            <v>8.65</v>
          </cell>
          <cell r="E1921">
            <v>5.73</v>
          </cell>
          <cell r="F1921">
            <v>14.38</v>
          </cell>
        </row>
        <row r="1922">
          <cell r="A1922">
            <v>160603</v>
          </cell>
          <cell r="B1922" t="str">
            <v>RUFO DE CHAPA GALVANIZADA</v>
          </cell>
          <cell r="C1922" t="str">
            <v>M2</v>
          </cell>
          <cell r="D1922">
            <v>32.36</v>
          </cell>
          <cell r="E1922">
            <v>14.31</v>
          </cell>
          <cell r="F1922">
            <v>46.67</v>
          </cell>
        </row>
        <row r="1923">
          <cell r="A1923">
            <v>160801</v>
          </cell>
          <cell r="B1923" t="str">
            <v>COBERTURA C/ CANALETE 49 C/ACESSORIOS</v>
          </cell>
          <cell r="C1923" t="str">
            <v>M2</v>
          </cell>
          <cell r="D1923">
            <v>59.78</v>
          </cell>
          <cell r="E1923">
            <v>5.04</v>
          </cell>
          <cell r="F1923">
            <v>64.82</v>
          </cell>
        </row>
        <row r="1924">
          <cell r="A1924">
            <v>160901</v>
          </cell>
          <cell r="B1924" t="str">
            <v>COBERTURA C/ CANALETE 90 C/ACESSORIOS</v>
          </cell>
          <cell r="C1924" t="str">
            <v>M2</v>
          </cell>
          <cell r="D1924">
            <v>40.47</v>
          </cell>
          <cell r="E1924">
            <v>6.29</v>
          </cell>
          <cell r="F1924">
            <v>46.76</v>
          </cell>
        </row>
        <row r="1925">
          <cell r="A1925">
            <v>160902</v>
          </cell>
          <cell r="B1925" t="str">
            <v>COBERTURA C/ TELHA MODULADA C/ACESSORIOS</v>
          </cell>
          <cell r="C1925" t="str">
            <v>M2</v>
          </cell>
          <cell r="D1925">
            <v>46.48</v>
          </cell>
          <cell r="E1925">
            <v>5.04</v>
          </cell>
          <cell r="F1925">
            <v>51.52</v>
          </cell>
        </row>
        <row r="1926">
          <cell r="A1926">
            <v>160903</v>
          </cell>
          <cell r="B1926" t="str">
            <v>COBERTURA C/ ETERMAX C/ACESSORIOS</v>
          </cell>
          <cell r="C1926" t="str">
            <v>M2</v>
          </cell>
          <cell r="D1926">
            <v>32.42</v>
          </cell>
          <cell r="E1926">
            <v>2.98</v>
          </cell>
          <cell r="F1926">
            <v>35.4</v>
          </cell>
        </row>
        <row r="1927">
          <cell r="A1927">
            <v>160904</v>
          </cell>
          <cell r="B1927" t="str">
            <v>COBERTURA C/TELHA AUTOPORTANTE METALICA</v>
          </cell>
          <cell r="C1927" t="str">
            <v>M2</v>
          </cell>
          <cell r="D1927">
            <v>100</v>
          </cell>
          <cell r="E1927">
            <v>0</v>
          </cell>
          <cell r="F1927">
            <v>100</v>
          </cell>
        </row>
        <row r="1928">
          <cell r="A1928">
            <v>160905</v>
          </cell>
          <cell r="B1928" t="str">
            <v>COBERTURA C/TELHA ALUMINIO 0.5 MM</v>
          </cell>
          <cell r="C1928" t="str">
            <v>M2</v>
          </cell>
          <cell r="D1928">
            <v>42.5</v>
          </cell>
          <cell r="E1928">
            <v>1.83</v>
          </cell>
          <cell r="F1928">
            <v>44.33</v>
          </cell>
        </row>
        <row r="1929">
          <cell r="A1929">
            <v>160906</v>
          </cell>
          <cell r="B1929" t="str">
            <v>COB.C/TELHA FIBER-GLASS C/VÉU PROTEÇÃO/ACESSÓRIOS-1MM</v>
          </cell>
          <cell r="C1929" t="str">
            <v>M2</v>
          </cell>
          <cell r="D1929">
            <v>35.12</v>
          </cell>
          <cell r="E1929">
            <v>1.83</v>
          </cell>
          <cell r="F1929">
            <v>36.95</v>
          </cell>
        </row>
        <row r="1930">
          <cell r="A1930">
            <v>160907</v>
          </cell>
          <cell r="B1930" t="str">
            <v>EMPENA DE TELHA VOGATEX</v>
          </cell>
          <cell r="C1930" t="str">
            <v>M2</v>
          </cell>
          <cell r="D1930">
            <v>21.53</v>
          </cell>
          <cell r="E1930">
            <v>11.7</v>
          </cell>
          <cell r="F1930">
            <v>33.23</v>
          </cell>
        </row>
        <row r="1931">
          <cell r="A1931">
            <v>160908</v>
          </cell>
          <cell r="B1931" t="str">
            <v>RIPAMENTO DE ARGAMASSA</v>
          </cell>
          <cell r="C1931" t="str">
            <v>M2</v>
          </cell>
          <cell r="D1931">
            <v>1.1</v>
          </cell>
          <cell r="E1931">
            <v>2.45</v>
          </cell>
          <cell r="F1931">
            <v>3.55</v>
          </cell>
        </row>
        <row r="1932">
          <cell r="A1932">
            <v>160909</v>
          </cell>
          <cell r="B1932" t="str">
            <v>FECHAM.LATERAL TELHA PINT.ELETROSTATICA #0,65 mm C/ ACESSÓRIOS</v>
          </cell>
          <cell r="C1932" t="str">
            <v>M2</v>
          </cell>
          <cell r="D1932">
            <v>37.8</v>
          </cell>
          <cell r="E1932">
            <v>4.01</v>
          </cell>
          <cell r="F1932">
            <v>41.81</v>
          </cell>
        </row>
        <row r="1933">
          <cell r="A1933">
            <v>160910</v>
          </cell>
          <cell r="B1933" t="str">
            <v>FECH.LAT.TELHA PINT.ELETROSTICA.# 0,5 MM C/ ACESSORIOS</v>
          </cell>
          <cell r="C1933" t="str">
            <v>M2</v>
          </cell>
          <cell r="D1933">
            <v>29.99</v>
          </cell>
          <cell r="E1933">
            <v>4.01</v>
          </cell>
          <cell r="F1933">
            <v>34</v>
          </cell>
        </row>
        <row r="1934">
          <cell r="A1934">
            <v>160911</v>
          </cell>
          <cell r="B1934" t="str">
            <v>COB.C/TELHA FIBER-GLASS C/VÉU PROTEÇÃO 1,5  MM C/</v>
          </cell>
          <cell r="C1934" t="str">
            <v>M2</v>
          </cell>
          <cell r="D1934">
            <v>47.99</v>
          </cell>
          <cell r="E1934">
            <v>1.83</v>
          </cell>
          <cell r="F1934">
            <v>49.82</v>
          </cell>
        </row>
        <row r="1935">
          <cell r="B1935" t="str">
            <v>ACESSORIOS</v>
          </cell>
        </row>
        <row r="1936">
          <cell r="A1936">
            <v>160963</v>
          </cell>
          <cell r="B1936" t="str">
            <v>CUMMEIRA P/TELHA GALV.TRAPEZ.0,43MM</v>
          </cell>
          <cell r="C1936" t="str">
            <v>M</v>
          </cell>
          <cell r="D1936">
            <v>13.61</v>
          </cell>
          <cell r="E1936">
            <v>0.92</v>
          </cell>
          <cell r="F1936">
            <v>14.53</v>
          </cell>
        </row>
        <row r="1937">
          <cell r="A1937">
            <v>160964</v>
          </cell>
          <cell r="B1937" t="str">
            <v>CUMEEIRA P/TELHA GALVANIZADA TRAPEZOIDAL 0,5 MM</v>
          </cell>
          <cell r="C1937" t="str">
            <v>ML</v>
          </cell>
          <cell r="D1937">
            <v>14.69</v>
          </cell>
          <cell r="E1937">
            <v>0.92</v>
          </cell>
          <cell r="F1937">
            <v>15.61</v>
          </cell>
        </row>
        <row r="1938">
          <cell r="A1938">
            <v>160965</v>
          </cell>
          <cell r="B1938" t="str">
            <v>CUMEEIRA P/TELHA GALVANIZADA ONDULADA 0,5 MM</v>
          </cell>
          <cell r="C1938" t="str">
            <v>ML</v>
          </cell>
          <cell r="D1938">
            <v>14.69</v>
          </cell>
          <cell r="E1938">
            <v>0.92</v>
          </cell>
          <cell r="F1938">
            <v>15.61</v>
          </cell>
        </row>
        <row r="1939">
          <cell r="A1939">
            <v>160966</v>
          </cell>
          <cell r="B1939" t="str">
            <v>COBERTURA C/TELHAS GALV. OND. 0,5 MM C/ACESSORIOS</v>
          </cell>
          <cell r="C1939" t="str">
            <v>M2</v>
          </cell>
          <cell r="D1939">
            <v>25.22</v>
          </cell>
          <cell r="E1939">
            <v>1.83</v>
          </cell>
          <cell r="F1939">
            <v>27.05</v>
          </cell>
        </row>
        <row r="1940">
          <cell r="A1940">
            <v>160967</v>
          </cell>
          <cell r="B1940" t="str">
            <v>COBERTURA C/TELHA CHAPA GALV. TRAP.05 mm C/ACESSORIOS</v>
          </cell>
          <cell r="C1940" t="str">
            <v>M2</v>
          </cell>
          <cell r="D1940">
            <v>25.22</v>
          </cell>
          <cell r="E1940">
            <v>1.83</v>
          </cell>
          <cell r="F1940">
            <v>27.05</v>
          </cell>
        </row>
        <row r="1941">
          <cell r="A1941">
            <v>160968</v>
          </cell>
          <cell r="B1941" t="str">
            <v>&gt;</v>
          </cell>
          <cell r="C1941" t="str">
            <v>UD</v>
          </cell>
          <cell r="D1941">
            <v>17.65</v>
          </cell>
          <cell r="E1941">
            <v>0</v>
          </cell>
          <cell r="F1941">
            <v>17.65</v>
          </cell>
        </row>
        <row r="1942">
          <cell r="A1942">
            <v>160969</v>
          </cell>
          <cell r="B1942" t="str">
            <v>COBERT.C/TELHA CH.GALV.TRAPEZ. 0,43 MM C/ACESSORIOS</v>
          </cell>
          <cell r="C1942" t="str">
            <v>M2</v>
          </cell>
          <cell r="D1942">
            <v>22.48</v>
          </cell>
          <cell r="E1942">
            <v>1.83</v>
          </cell>
          <cell r="F1942">
            <v>24.31</v>
          </cell>
        </row>
        <row r="1943">
          <cell r="A1943">
            <v>160970</v>
          </cell>
          <cell r="B1943" t="str">
            <v>FECHAMENTO LAT.TELHA TRAPEZ.0,43 MM</v>
          </cell>
          <cell r="C1943" t="str">
            <v>M2</v>
          </cell>
          <cell r="D1943">
            <v>19.98</v>
          </cell>
          <cell r="E1943">
            <v>4.01</v>
          </cell>
          <cell r="F1943">
            <v>23.99</v>
          </cell>
        </row>
        <row r="1944">
          <cell r="A1944">
            <v>161001</v>
          </cell>
          <cell r="B1944" t="str">
            <v>&gt;</v>
          </cell>
          <cell r="C1944" t="str">
            <v>UD</v>
          </cell>
          <cell r="D1944">
            <v>17.65</v>
          </cell>
          <cell r="E1944">
            <v>0</v>
          </cell>
          <cell r="F1944">
            <v>17.65</v>
          </cell>
        </row>
        <row r="1945">
          <cell r="A1945">
            <v>161002</v>
          </cell>
          <cell r="B1945" t="str">
            <v>&gt;</v>
          </cell>
          <cell r="C1945" t="str">
            <v>UD</v>
          </cell>
          <cell r="D1945">
            <v>0</v>
          </cell>
          <cell r="E1945">
            <v>39.64</v>
          </cell>
          <cell r="F1945">
            <v>39.64</v>
          </cell>
        </row>
        <row r="1946">
          <cell r="A1946">
            <v>170000</v>
          </cell>
          <cell r="B1946" t="str">
            <v>ESQUADRIAS DE MADEIRA</v>
          </cell>
          <cell r="C1946" t="str">
            <v> </v>
          </cell>
          <cell r="D1946">
            <v>0</v>
          </cell>
          <cell r="E1946">
            <v>0</v>
          </cell>
          <cell r="F1946">
            <v>0</v>
          </cell>
        </row>
        <row r="1947">
          <cell r="A1947">
            <v>170010</v>
          </cell>
          <cell r="B1947" t="str">
            <v>ALIZAR</v>
          </cell>
          <cell r="C1947" t="str">
            <v>ML</v>
          </cell>
          <cell r="D1947">
            <v>3.26</v>
          </cell>
          <cell r="E1947">
            <v>0.41</v>
          </cell>
          <cell r="F1947">
            <v>3.67</v>
          </cell>
        </row>
        <row r="1948">
          <cell r="A1948">
            <v>170015</v>
          </cell>
          <cell r="B1948" t="str">
            <v>PORTAL</v>
          </cell>
          <cell r="C1948" t="str">
            <v>JG</v>
          </cell>
          <cell r="D1948">
            <v>72.93</v>
          </cell>
          <cell r="E1948">
            <v>35.34</v>
          </cell>
          <cell r="F1948">
            <v>108.27</v>
          </cell>
        </row>
        <row r="1949">
          <cell r="A1949">
            <v>170101</v>
          </cell>
          <cell r="B1949" t="str">
            <v>PORTA LISA 60x210 C/PORTAL E ALISAR S/FERRAGENS</v>
          </cell>
          <cell r="C1949" t="str">
            <v>UN</v>
          </cell>
          <cell r="D1949">
            <v>132.93</v>
          </cell>
          <cell r="E1949">
            <v>48.17</v>
          </cell>
          <cell r="F1949">
            <v>181.1</v>
          </cell>
        </row>
        <row r="1950">
          <cell r="A1950">
            <v>170102</v>
          </cell>
          <cell r="B1950" t="str">
            <v>PORTA LISA 70x210 C/PORTAL E ALISAR S/FERRAGENS</v>
          </cell>
          <cell r="C1950" t="str">
            <v>UN</v>
          </cell>
          <cell r="D1950">
            <v>132.93</v>
          </cell>
          <cell r="E1950">
            <v>48.17</v>
          </cell>
          <cell r="F1950">
            <v>181.1</v>
          </cell>
        </row>
        <row r="1951">
          <cell r="A1951">
            <v>170103</v>
          </cell>
          <cell r="B1951" t="str">
            <v>PORTA LISA 80x210 C/PORTAL E ALISAR S/FERRAGENS</v>
          </cell>
          <cell r="C1951" t="str">
            <v>UN</v>
          </cell>
          <cell r="D1951">
            <v>132.93</v>
          </cell>
          <cell r="E1951">
            <v>48.17</v>
          </cell>
          <cell r="F1951">
            <v>181.1</v>
          </cell>
        </row>
        <row r="1952">
          <cell r="A1952">
            <v>170104</v>
          </cell>
          <cell r="B1952" t="str">
            <v>PORTA DE SANIT.60x180 C/PORTAL /ALISAR S/FERRAGENS</v>
          </cell>
          <cell r="C1952" t="str">
            <v>UN</v>
          </cell>
          <cell r="D1952">
            <v>132.9</v>
          </cell>
          <cell r="E1952">
            <v>48.17</v>
          </cell>
          <cell r="F1952">
            <v>181.07</v>
          </cell>
        </row>
        <row r="1953">
          <cell r="A1953">
            <v>170105</v>
          </cell>
          <cell r="B1953" t="str">
            <v>PORTA ALMOFADADA C/PORTAL E ALISARES S/FERRAGENS</v>
          </cell>
          <cell r="C1953" t="str">
            <v>UN</v>
          </cell>
          <cell r="D1953">
            <v>194.61</v>
          </cell>
          <cell r="E1953">
            <v>48.17</v>
          </cell>
          <cell r="F1953">
            <v>242.78</v>
          </cell>
        </row>
        <row r="1954">
          <cell r="A1954">
            <v>170106</v>
          </cell>
          <cell r="B1954" t="str">
            <v>PORTA REV.C/FORM.P/BOX C/PORTAL/ALISAR S/FERRAGENS</v>
          </cell>
          <cell r="C1954" t="str">
            <v>UN</v>
          </cell>
          <cell r="D1954">
            <v>189.65</v>
          </cell>
          <cell r="E1954">
            <v>52.88</v>
          </cell>
          <cell r="F1954">
            <v>242.53</v>
          </cell>
        </row>
        <row r="1955">
          <cell r="A1955">
            <v>170107</v>
          </cell>
          <cell r="B1955" t="str">
            <v>FOLHA DE PORTA LISA 60/70/80X210</v>
          </cell>
          <cell r="C1955" t="str">
            <v>UN</v>
          </cell>
          <cell r="D1955">
            <v>40.32</v>
          </cell>
          <cell r="E1955">
            <v>5.65</v>
          </cell>
          <cell r="F1955">
            <v>45.97</v>
          </cell>
        </row>
        <row r="1956">
          <cell r="A1956">
            <v>170108</v>
          </cell>
          <cell r="B1956" t="str">
            <v>FOLHA DE PORTA FORMICADA - 70/90 X 210</v>
          </cell>
          <cell r="C1956" t="str">
            <v>UN</v>
          </cell>
          <cell r="D1956">
            <v>148.31</v>
          </cell>
          <cell r="E1956">
            <v>15.72</v>
          </cell>
          <cell r="F1956">
            <v>164.03</v>
          </cell>
        </row>
        <row r="1957">
          <cell r="A1957">
            <v>170109</v>
          </cell>
          <cell r="B1957" t="str">
            <v>FOLHA DE PORTA FORMICADA 60X210 OU 60X180</v>
          </cell>
          <cell r="C1957" t="str">
            <v>UN</v>
          </cell>
          <cell r="D1957">
            <v>97.04</v>
          </cell>
          <cell r="E1957">
            <v>15.72</v>
          </cell>
          <cell r="F1957">
            <v>112.76</v>
          </cell>
        </row>
        <row r="1958">
          <cell r="A1958">
            <v>170110</v>
          </cell>
          <cell r="B1958" t="str">
            <v>PORTA FORMICADA P/ARMARIO SEM FERRAGENS</v>
          </cell>
          <cell r="C1958" t="str">
            <v>M2</v>
          </cell>
          <cell r="D1958">
            <v>33.54</v>
          </cell>
          <cell r="E1958">
            <v>10.7</v>
          </cell>
          <cell r="F1958">
            <v>44.24</v>
          </cell>
        </row>
        <row r="1959">
          <cell r="A1959">
            <v>170111</v>
          </cell>
          <cell r="B1959" t="str">
            <v>PORTA LISA 90/100X210 C/PORTAL E ALISAR S/FERRAGENS</v>
          </cell>
          <cell r="C1959" t="str">
            <v>UN</v>
          </cell>
          <cell r="D1959">
            <v>133.61</v>
          </cell>
          <cell r="E1959">
            <v>48.17</v>
          </cell>
          <cell r="F1959">
            <v>181.78</v>
          </cell>
        </row>
        <row r="1960">
          <cell r="A1960">
            <v>170112</v>
          </cell>
          <cell r="B1960" t="str">
            <v>FOLHA DE PORTA LISA 100 X 210</v>
          </cell>
          <cell r="C1960" t="str">
            <v>UN</v>
          </cell>
          <cell r="D1960">
            <v>41</v>
          </cell>
          <cell r="E1960">
            <v>5.65</v>
          </cell>
          <cell r="F1960">
            <v>46.65</v>
          </cell>
        </row>
        <row r="1961">
          <cell r="A1961">
            <v>170120</v>
          </cell>
          <cell r="B1961" t="str">
            <v>FOLHA DE PORTA ALMOFADADA 60/70/80X210</v>
          </cell>
          <cell r="C1961" t="str">
            <v>UN</v>
          </cell>
          <cell r="D1961">
            <v>102</v>
          </cell>
          <cell r="E1961">
            <v>5.65</v>
          </cell>
          <cell r="F1961">
            <v>107.65</v>
          </cell>
        </row>
        <row r="1962">
          <cell r="A1962">
            <v>170201</v>
          </cell>
          <cell r="B1962" t="str">
            <v>PORTA DE CEREJEIRA C/PORTAL E ALISAR SEM FERRAGENS</v>
          </cell>
          <cell r="C1962" t="str">
            <v>UN</v>
          </cell>
          <cell r="D1962">
            <v>224.01</v>
          </cell>
          <cell r="E1962">
            <v>48.17</v>
          </cell>
          <cell r="F1962">
            <v>272.18</v>
          </cell>
        </row>
        <row r="1963">
          <cell r="A1963">
            <v>170202</v>
          </cell>
          <cell r="B1963" t="str">
            <v>&gt;</v>
          </cell>
          <cell r="C1963" t="str">
            <v>UD</v>
          </cell>
          <cell r="D1963">
            <v>17.65</v>
          </cell>
          <cell r="E1963">
            <v>0</v>
          </cell>
          <cell r="F1963">
            <v>17.65</v>
          </cell>
        </row>
        <row r="1964">
          <cell r="A1964">
            <v>170301</v>
          </cell>
          <cell r="B1964" t="str">
            <v>&gt;</v>
          </cell>
          <cell r="C1964" t="str">
            <v>UD</v>
          </cell>
          <cell r="D1964">
            <v>17.65</v>
          </cell>
          <cell r="E1964">
            <v>0</v>
          </cell>
          <cell r="F1964">
            <v>17.65</v>
          </cell>
        </row>
        <row r="1965">
          <cell r="A1965">
            <v>170302</v>
          </cell>
          <cell r="B1965" t="str">
            <v>&gt;</v>
          </cell>
          <cell r="C1965" t="str">
            <v>UD</v>
          </cell>
          <cell r="D1965">
            <v>0</v>
          </cell>
          <cell r="E1965">
            <v>39.64</v>
          </cell>
          <cell r="F1965">
            <v>39.64</v>
          </cell>
        </row>
        <row r="1966">
          <cell r="A1966">
            <v>180000</v>
          </cell>
          <cell r="B1966" t="str">
            <v>ESQUADRIAS METALICAS</v>
          </cell>
          <cell r="C1966" t="str">
            <v> </v>
          </cell>
          <cell r="D1966">
            <v>0</v>
          </cell>
          <cell r="E1966">
            <v>0</v>
          </cell>
          <cell r="F1966">
            <v>0</v>
          </cell>
        </row>
        <row r="1967">
          <cell r="A1967">
            <v>180101</v>
          </cell>
          <cell r="B1967" t="str">
            <v>CAIXILHO ALUMINIO BASC./CORRER C/FERR.(M.O.FAB.INC.MAT.)</v>
          </cell>
          <cell r="C1967" t="str">
            <v>M2</v>
          </cell>
          <cell r="D1967">
            <v>161.81</v>
          </cell>
          <cell r="E1967">
            <v>14.35</v>
          </cell>
          <cell r="F1967">
            <v>176.16</v>
          </cell>
        </row>
        <row r="1968">
          <cell r="A1968">
            <v>180102</v>
          </cell>
          <cell r="B1968" t="str">
            <v>ESQUADRIA ALUMINIO VENEZ.C/FERR.(M.O.FAB.INC.MAT.)</v>
          </cell>
          <cell r="C1968" t="str">
            <v>M2</v>
          </cell>
          <cell r="D1968">
            <v>335.14</v>
          </cell>
          <cell r="E1968">
            <v>14.35</v>
          </cell>
          <cell r="F1968">
            <v>349.49</v>
          </cell>
        </row>
        <row r="1969">
          <cell r="A1969">
            <v>180103</v>
          </cell>
          <cell r="B1969" t="str">
            <v>PORTA DE ABRIR EM ALUMINIO C/FERR.(M.O.FAB.INC.MAT.)</v>
          </cell>
          <cell r="C1969" t="str">
            <v>M2</v>
          </cell>
          <cell r="D1969">
            <v>250.77</v>
          </cell>
          <cell r="E1969">
            <v>13.45</v>
          </cell>
          <cell r="F1969">
            <v>264.22</v>
          </cell>
        </row>
        <row r="1970">
          <cell r="A1970">
            <v>180104</v>
          </cell>
          <cell r="B1970" t="str">
            <v>PORTA DE ALUMINIO VENEZIANA C/FERR.(M.O.FAB.INC.MAT.)</v>
          </cell>
          <cell r="C1970" t="str">
            <v>M2</v>
          </cell>
          <cell r="D1970">
            <v>388.28</v>
          </cell>
          <cell r="E1970">
            <v>13.45</v>
          </cell>
          <cell r="F1970">
            <v>401.73</v>
          </cell>
        </row>
        <row r="1971">
          <cell r="A1971">
            <v>180105</v>
          </cell>
          <cell r="B1971" t="str">
            <v>ESQUADRIA ALUMINIO MAXIMO AR C/FERR.(M.O.FAB.INC.MAT.)</v>
          </cell>
          <cell r="C1971" t="str">
            <v>M2</v>
          </cell>
          <cell r="D1971">
            <v>187.95</v>
          </cell>
          <cell r="E1971">
            <v>14.35</v>
          </cell>
          <cell r="F1971">
            <v>202.3</v>
          </cell>
        </row>
        <row r="1972">
          <cell r="A1972">
            <v>180111</v>
          </cell>
          <cell r="B1972" t="str">
            <v>CAIXILHO ALUM.ANODIZ.BASC./CORRER C/FERR.(M.O.FAB.INC.MAT.)</v>
          </cell>
          <cell r="C1972" t="str">
            <v>M2</v>
          </cell>
          <cell r="D1972">
            <v>161.81</v>
          </cell>
          <cell r="E1972">
            <v>14.35</v>
          </cell>
          <cell r="F1972">
            <v>176.16</v>
          </cell>
        </row>
        <row r="1973">
          <cell r="A1973">
            <v>180112</v>
          </cell>
          <cell r="B1973" t="str">
            <v>ESQUADRIA ALUM.ANODIZ.VENEZ. C/FERR.(M.O.FAB.INC.MAT.)</v>
          </cell>
          <cell r="C1973" t="str">
            <v>M2</v>
          </cell>
          <cell r="D1973">
            <v>335.14</v>
          </cell>
          <cell r="E1973">
            <v>14.35</v>
          </cell>
          <cell r="F1973">
            <v>349.49</v>
          </cell>
        </row>
        <row r="1974">
          <cell r="A1974">
            <v>180113</v>
          </cell>
          <cell r="B1974" t="str">
            <v>PORTA DE ABRIR EM ALUM.ANODIZ.C/FERR.(M.O.FAB.INC.MAT.)</v>
          </cell>
          <cell r="C1974" t="str">
            <v>M2</v>
          </cell>
          <cell r="D1974">
            <v>218.62</v>
          </cell>
          <cell r="E1974">
            <v>13.45</v>
          </cell>
          <cell r="F1974">
            <v>232.07</v>
          </cell>
        </row>
        <row r="1975">
          <cell r="A1975">
            <v>180114</v>
          </cell>
          <cell r="B1975" t="str">
            <v>PORTA DE ALUM.ANODIZ.VENEZIANA  C/FERR.(M.O.FAB.INC.MAT.)</v>
          </cell>
          <cell r="C1975" t="str">
            <v>M2</v>
          </cell>
          <cell r="D1975">
            <v>388.28</v>
          </cell>
          <cell r="E1975">
            <v>13.45</v>
          </cell>
          <cell r="F1975">
            <v>401.73</v>
          </cell>
        </row>
        <row r="1976">
          <cell r="A1976">
            <v>180115</v>
          </cell>
          <cell r="B1976" t="str">
            <v>ESQUADRIA ALUM.ANODIZ.MAXIMO-AR</v>
          </cell>
          <cell r="C1976" t="str">
            <v>M2</v>
          </cell>
          <cell r="D1976">
            <v>178.99</v>
          </cell>
          <cell r="E1976">
            <v>14.35</v>
          </cell>
          <cell r="F1976">
            <v>193.34</v>
          </cell>
        </row>
        <row r="1977">
          <cell r="A1977">
            <v>180200</v>
          </cell>
          <cell r="B1977" t="str">
            <v>ESQ.FERRO T e CANT.1" e 7/8" - CH. ARREMATE C/FERRAGENS</v>
          </cell>
          <cell r="C1977" t="str">
            <v>M2</v>
          </cell>
          <cell r="D1977">
            <v>109.73</v>
          </cell>
          <cell r="E1977">
            <v>17.66</v>
          </cell>
          <cell r="F1977">
            <v>127.39</v>
          </cell>
        </row>
        <row r="1978">
          <cell r="A1978">
            <v>180201</v>
          </cell>
          <cell r="B1978" t="str">
            <v>ESQ.FERRO T e CANTONEIRA 1"E 7/8" C/FERRAGENS</v>
          </cell>
          <cell r="C1978" t="str">
            <v>M2</v>
          </cell>
          <cell r="D1978">
            <v>94.4</v>
          </cell>
          <cell r="E1978">
            <v>17.66</v>
          </cell>
          <cell r="F1978">
            <v>112.06</v>
          </cell>
        </row>
        <row r="1979">
          <cell r="A1979">
            <v>180202</v>
          </cell>
          <cell r="B1979" t="str">
            <v>ESQUAD.METALON/CHAPA DOBRADA No.14 C/FERRAGENS</v>
          </cell>
          <cell r="C1979" t="str">
            <v>M2</v>
          </cell>
          <cell r="D1979">
            <v>220.18</v>
          </cell>
          <cell r="E1979">
            <v>15.41</v>
          </cell>
          <cell r="F1979">
            <v>235.59</v>
          </cell>
        </row>
        <row r="1980">
          <cell r="A1980">
            <v>180203</v>
          </cell>
          <cell r="B1980" t="str">
            <v>ESQUADRIA METALON VENEZIANA C/FERRAGENS</v>
          </cell>
          <cell r="C1980" t="str">
            <v>M2</v>
          </cell>
          <cell r="D1980">
            <v>202.99</v>
          </cell>
          <cell r="E1980">
            <v>15.41</v>
          </cell>
          <cell r="F1980">
            <v>218.4</v>
          </cell>
        </row>
        <row r="1981">
          <cell r="A1981">
            <v>180204</v>
          </cell>
          <cell r="B1981" t="str">
            <v>PORTA CORTA FOGO COMPLETA</v>
          </cell>
          <cell r="C1981" t="str">
            <v>UN</v>
          </cell>
          <cell r="D1981">
            <v>347.01</v>
          </cell>
          <cell r="E1981">
            <v>51.53</v>
          </cell>
          <cell r="F1981">
            <v>398.54</v>
          </cell>
        </row>
        <row r="1982">
          <cell r="A1982">
            <v>180205</v>
          </cell>
          <cell r="B1982" t="str">
            <v>PORTAL 70 x 210 METALICO</v>
          </cell>
          <cell r="C1982" t="str">
            <v>UN</v>
          </cell>
          <cell r="D1982">
            <v>40.23</v>
          </cell>
          <cell r="E1982">
            <v>66.9</v>
          </cell>
          <cell r="F1982">
            <v>107.13</v>
          </cell>
        </row>
        <row r="1983">
          <cell r="A1983">
            <v>180206</v>
          </cell>
          <cell r="B1983" t="str">
            <v>PORTA MET. CELA DE PRISAO 90X250 CM C/FERRAGENS</v>
          </cell>
          <cell r="C1983" t="str">
            <v>UN</v>
          </cell>
          <cell r="D1983">
            <v>859.5</v>
          </cell>
          <cell r="E1983">
            <v>58.19</v>
          </cell>
          <cell r="F1983">
            <v>917.69</v>
          </cell>
        </row>
        <row r="1984">
          <cell r="A1984">
            <v>180207</v>
          </cell>
          <cell r="B1984" t="str">
            <v>GRADE COM TELA ARTISTICA 2 X 2</v>
          </cell>
          <cell r="C1984" t="str">
            <v>M2</v>
          </cell>
          <cell r="D1984">
            <v>85.83</v>
          </cell>
          <cell r="E1984">
            <v>0</v>
          </cell>
          <cell r="F1984">
            <v>85.83</v>
          </cell>
        </row>
        <row r="1985">
          <cell r="A1985">
            <v>180208</v>
          </cell>
          <cell r="B1985" t="str">
            <v>GRADE PROTECAO TIPO TIJOLINHO GP-1/GP-2</v>
          </cell>
          <cell r="C1985" t="str">
            <v>M2</v>
          </cell>
          <cell r="D1985">
            <v>76.22</v>
          </cell>
          <cell r="E1985">
            <v>12.4</v>
          </cell>
          <cell r="F1985">
            <v>88.62</v>
          </cell>
        </row>
        <row r="1986">
          <cell r="A1986">
            <v>180210</v>
          </cell>
          <cell r="B1986" t="str">
            <v>GRADE PROTEÇÃO FERRO CHATO 1/8" X 3/4" NA ESQUADRIA</v>
          </cell>
          <cell r="C1986" t="str">
            <v>M2</v>
          </cell>
          <cell r="D1986">
            <v>29.61</v>
          </cell>
          <cell r="E1986">
            <v>15.45</v>
          </cell>
          <cell r="F1986">
            <v>45.06</v>
          </cell>
        </row>
        <row r="1987">
          <cell r="A1987">
            <v>180230</v>
          </cell>
          <cell r="B1987" t="str">
            <v>GUICHE CANTONEIRA/GRADE P/VIDRO</v>
          </cell>
          <cell r="C1987" t="str">
            <v>M2</v>
          </cell>
          <cell r="D1987">
            <v>188.78</v>
          </cell>
          <cell r="E1987">
            <v>128.46</v>
          </cell>
          <cell r="F1987">
            <v>317.24</v>
          </cell>
        </row>
        <row r="1988">
          <cell r="A1988">
            <v>180231</v>
          </cell>
          <cell r="B1988" t="str">
            <v>CORRIMAO TUBO FERRO GALVANIZADO 1.1/2"</v>
          </cell>
          <cell r="C1988" t="str">
            <v>ML</v>
          </cell>
          <cell r="D1988">
            <v>68.49</v>
          </cell>
          <cell r="E1988">
            <v>32.76</v>
          </cell>
          <cell r="F1988">
            <v>101.25</v>
          </cell>
        </row>
        <row r="1989">
          <cell r="A1989">
            <v>180232</v>
          </cell>
          <cell r="B1989" t="str">
            <v>PORTAO TUBO GALVANIZADO DIAMETRO 1.1/2" C/FERRAGENS</v>
          </cell>
          <cell r="C1989" t="str">
            <v>M2</v>
          </cell>
          <cell r="D1989">
            <v>258.75</v>
          </cell>
          <cell r="E1989">
            <v>117.44</v>
          </cell>
          <cell r="F1989">
            <v>376.19</v>
          </cell>
        </row>
        <row r="1990">
          <cell r="A1990">
            <v>180233</v>
          </cell>
          <cell r="B1990" t="str">
            <v>GUARDA CORPO TUBO FERRO GALVANIZADO 1.1/2"</v>
          </cell>
          <cell r="C1990" t="str">
            <v>M2</v>
          </cell>
          <cell r="D1990">
            <v>145.87</v>
          </cell>
          <cell r="E1990">
            <v>68.06</v>
          </cell>
          <cell r="F1990">
            <v>213.93</v>
          </cell>
        </row>
        <row r="1991">
          <cell r="A1991">
            <v>180280</v>
          </cell>
          <cell r="B1991" t="str">
            <v>PORTAO TELA/TUBO FoGo PT1/PT2 C/FERRAGENS</v>
          </cell>
          <cell r="C1991" t="str">
            <v>M2</v>
          </cell>
          <cell r="D1991">
            <v>145.45</v>
          </cell>
          <cell r="E1991">
            <v>14.98</v>
          </cell>
          <cell r="F1991">
            <v>160.43</v>
          </cell>
        </row>
        <row r="1992">
          <cell r="A1992">
            <v>180281</v>
          </cell>
          <cell r="B1992" t="str">
            <v>PORTAO TELA/TUBO FoGo PT3 C/FERRAGENS</v>
          </cell>
          <cell r="C1992" t="str">
            <v>M2</v>
          </cell>
          <cell r="D1992">
            <v>157.19</v>
          </cell>
          <cell r="E1992">
            <v>14.12</v>
          </cell>
          <cell r="F1992">
            <v>171.31</v>
          </cell>
        </row>
        <row r="1993">
          <cell r="A1993">
            <v>180282</v>
          </cell>
          <cell r="B1993" t="str">
            <v>PORTAO TELA/TUBO FoGo PT10 C/FERRAGENS</v>
          </cell>
          <cell r="C1993" t="str">
            <v>M2</v>
          </cell>
          <cell r="D1993">
            <v>187.1</v>
          </cell>
          <cell r="E1993">
            <v>14.12</v>
          </cell>
          <cell r="F1993">
            <v>201.22</v>
          </cell>
        </row>
        <row r="1994">
          <cell r="A1994">
            <v>180301</v>
          </cell>
          <cell r="B1994" t="str">
            <v>GRADIL DE PROTECAO ESCADA/SACADA</v>
          </cell>
          <cell r="C1994" t="str">
            <v>M2</v>
          </cell>
          <cell r="D1994">
            <v>91.84</v>
          </cell>
          <cell r="E1994">
            <v>25.99</v>
          </cell>
          <cell r="F1994">
            <v>117.83</v>
          </cell>
        </row>
        <row r="1995">
          <cell r="A1995">
            <v>180302</v>
          </cell>
          <cell r="B1995" t="str">
            <v>PORTAO DE FERRO REDONDO PT-6 C/FERRAGENS</v>
          </cell>
          <cell r="C1995" t="str">
            <v>M2</v>
          </cell>
          <cell r="D1995">
            <v>208.27</v>
          </cell>
          <cell r="E1995">
            <v>14.98</v>
          </cell>
          <cell r="F1995">
            <v>223.25</v>
          </cell>
        </row>
        <row r="1996">
          <cell r="A1996">
            <v>180303</v>
          </cell>
          <cell r="B1996" t="str">
            <v>PORTA DE ENROLAR C/FERRAGENS</v>
          </cell>
          <cell r="C1996" t="str">
            <v>M2</v>
          </cell>
          <cell r="D1996">
            <v>108.14</v>
          </cell>
          <cell r="E1996">
            <v>18.79</v>
          </cell>
          <cell r="F1996">
            <v>126.93</v>
          </cell>
        </row>
        <row r="1997">
          <cell r="A1997">
            <v>180304</v>
          </cell>
          <cell r="B1997" t="str">
            <v>PORTAO DE ABRIR CHAPA 14  PT-4 C/FERRAGENS</v>
          </cell>
          <cell r="C1997" t="str">
            <v>M2</v>
          </cell>
          <cell r="D1997">
            <v>118.6</v>
          </cell>
          <cell r="E1997">
            <v>14.12</v>
          </cell>
          <cell r="F1997">
            <v>132.72</v>
          </cell>
        </row>
        <row r="1998">
          <cell r="A1998">
            <v>180305</v>
          </cell>
          <cell r="B1998" t="str">
            <v>PORTAO DE TELA E CANO GALVANIZ. PT 9 C/FERRAGENS</v>
          </cell>
          <cell r="C1998" t="str">
            <v>M2</v>
          </cell>
          <cell r="D1998">
            <v>185.33</v>
          </cell>
          <cell r="E1998">
            <v>14.98</v>
          </cell>
          <cell r="F1998">
            <v>200.31</v>
          </cell>
        </row>
        <row r="1999">
          <cell r="A1999">
            <v>180306</v>
          </cell>
          <cell r="B1999" t="str">
            <v>&gt;</v>
          </cell>
          <cell r="C1999" t="str">
            <v>UD</v>
          </cell>
          <cell r="D1999">
            <v>17.65</v>
          </cell>
          <cell r="E1999">
            <v>0</v>
          </cell>
          <cell r="F1999">
            <v>17.65</v>
          </cell>
        </row>
        <row r="2000">
          <cell r="A2000">
            <v>180307</v>
          </cell>
          <cell r="B2000" t="str">
            <v>PORTAO /CHAPA TRAPEZ / TUBO DE ACO PT-5 C/FERRAGEM</v>
          </cell>
          <cell r="C2000" t="str">
            <v>M2</v>
          </cell>
          <cell r="D2000">
            <v>141.31</v>
          </cell>
          <cell r="E2000">
            <v>14.12</v>
          </cell>
          <cell r="F2000">
            <v>155.43</v>
          </cell>
        </row>
        <row r="2001">
          <cell r="A2001">
            <v>180308</v>
          </cell>
          <cell r="B2001" t="str">
            <v>PORTAO CHAPA 14 / GRADE DE FERRO PT-7 C/FERRAGENS</v>
          </cell>
          <cell r="C2001" t="str">
            <v>M2</v>
          </cell>
          <cell r="D2001">
            <v>251.07</v>
          </cell>
          <cell r="E2001">
            <v>14.98</v>
          </cell>
          <cell r="F2001">
            <v>266.05</v>
          </cell>
        </row>
        <row r="2002">
          <cell r="A2002">
            <v>180309</v>
          </cell>
          <cell r="B2002" t="str">
            <v>PORTAO CORRER / ABRIR CONJUGADO PT-8 C/FERRAGENS</v>
          </cell>
          <cell r="C2002" t="str">
            <v>M2</v>
          </cell>
          <cell r="D2002">
            <v>112.62</v>
          </cell>
          <cell r="E2002">
            <v>14.12</v>
          </cell>
          <cell r="F2002">
            <v>126.74</v>
          </cell>
        </row>
        <row r="2003">
          <cell r="A2003">
            <v>180310</v>
          </cell>
          <cell r="B2003" t="str">
            <v>GRADE DE PROTECAO EM CANTONEIRA/FERRO QUADRADO GP3-GP4</v>
          </cell>
          <cell r="C2003" t="str">
            <v>M2</v>
          </cell>
          <cell r="D2003">
            <v>114.05</v>
          </cell>
          <cell r="E2003">
            <v>12.4</v>
          </cell>
          <cell r="F2003">
            <v>126.45</v>
          </cell>
        </row>
        <row r="2004">
          <cell r="A2004">
            <v>180311</v>
          </cell>
          <cell r="B2004" t="str">
            <v>GRADE DE PROTECAO/TUBO INDUSTRIAL/FERRO REDONDO-GP5</v>
          </cell>
          <cell r="C2004" t="str">
            <v>M2</v>
          </cell>
          <cell r="D2004">
            <v>88.74</v>
          </cell>
          <cell r="E2004">
            <v>7.63</v>
          </cell>
          <cell r="F2004">
            <v>96.37</v>
          </cell>
        </row>
        <row r="2005">
          <cell r="A2005">
            <v>180312</v>
          </cell>
          <cell r="B2005" t="str">
            <v>GRADE DE FRENTE/FERRO REDONDO C/ESTACA D=25 ARMADA – GF-1</v>
          </cell>
          <cell r="C2005" t="str">
            <v>M2</v>
          </cell>
          <cell r="D2005">
            <v>74.26</v>
          </cell>
          <cell r="E2005">
            <v>9.15</v>
          </cell>
          <cell r="F2005">
            <v>83.41</v>
          </cell>
        </row>
        <row r="2006">
          <cell r="A2006">
            <v>180313</v>
          </cell>
          <cell r="B2006" t="str">
            <v>GRADE DE FRENTE/TUBO DE ACO C/ESTACA D=25 ARMADA - GF-2</v>
          </cell>
          <cell r="C2006" t="str">
            <v>M2</v>
          </cell>
          <cell r="D2006">
            <v>59.73</v>
          </cell>
          <cell r="E2006">
            <v>9.15</v>
          </cell>
          <cell r="F2006">
            <v>68.88</v>
          </cell>
        </row>
        <row r="2007">
          <cell r="A2007">
            <v>180314</v>
          </cell>
          <cell r="B2007" t="str">
            <v>GUARDA CORPO /TUBO INDUSTRIAL GC-1 / GCS1</v>
          </cell>
          <cell r="C2007" t="str">
            <v>M2</v>
          </cell>
          <cell r="D2007">
            <v>123.63</v>
          </cell>
          <cell r="E2007">
            <v>5.73</v>
          </cell>
          <cell r="F2007">
            <v>129.36</v>
          </cell>
        </row>
        <row r="2008">
          <cell r="A2008">
            <v>180315</v>
          </cell>
          <cell r="B2008" t="str">
            <v>GUARDA CORPO/TUBO IND.E TELA ARTIST GC-2/GCS-2</v>
          </cell>
          <cell r="C2008" t="str">
            <v>M2</v>
          </cell>
          <cell r="D2008">
            <v>125.79</v>
          </cell>
          <cell r="E2008">
            <v>5.73</v>
          </cell>
          <cell r="F2008">
            <v>131.52</v>
          </cell>
        </row>
        <row r="2009">
          <cell r="A2009">
            <v>180316</v>
          </cell>
          <cell r="B2009" t="str">
            <v>CORRIMAO/TUBO INDUSTRIAL C-1</v>
          </cell>
          <cell r="C2009" t="str">
            <v>ML</v>
          </cell>
          <cell r="D2009">
            <v>15.79</v>
          </cell>
          <cell r="E2009">
            <v>5.73</v>
          </cell>
          <cell r="F2009">
            <v>21.52</v>
          </cell>
        </row>
        <row r="2010">
          <cell r="A2010">
            <v>180317</v>
          </cell>
          <cell r="B2010" t="str">
            <v>GRADE DE CELA</v>
          </cell>
          <cell r="C2010" t="str">
            <v>M2</v>
          </cell>
          <cell r="D2010">
            <v>162.61</v>
          </cell>
          <cell r="E2010">
            <v>29.34</v>
          </cell>
          <cell r="F2010">
            <v>191.95</v>
          </cell>
        </row>
        <row r="2011">
          <cell r="A2011">
            <v>180318</v>
          </cell>
          <cell r="B2011" t="str">
            <v>GUARDA BICICLETAS</v>
          </cell>
          <cell r="C2011" t="str">
            <v>M</v>
          </cell>
          <cell r="D2011">
            <v>84.48</v>
          </cell>
          <cell r="E2011">
            <v>1.43</v>
          </cell>
          <cell r="F2011">
            <v>85.91</v>
          </cell>
        </row>
        <row r="2012">
          <cell r="A2012">
            <v>180319</v>
          </cell>
          <cell r="B2012" t="str">
            <v>CORRIMAO TUBO FERRO GALVANIZADO DIAM. 2"</v>
          </cell>
          <cell r="C2012" t="str">
            <v>ML</v>
          </cell>
          <cell r="D2012">
            <v>97.21</v>
          </cell>
          <cell r="E2012">
            <v>14.8</v>
          </cell>
          <cell r="F2012">
            <v>112.01</v>
          </cell>
        </row>
        <row r="2013">
          <cell r="A2013">
            <v>180320</v>
          </cell>
          <cell r="B2013" t="str">
            <v>GRADE GINASIO(TELA PORTUG.3X3-12/TB.INDUST.1.1/2"</v>
          </cell>
          <cell r="C2013" t="str">
            <v>M2</v>
          </cell>
          <cell r="D2013">
            <v>56.58</v>
          </cell>
          <cell r="E2013">
            <v>36.23</v>
          </cell>
          <cell r="F2013">
            <v>92.81</v>
          </cell>
        </row>
        <row r="2014">
          <cell r="A2014">
            <v>180321</v>
          </cell>
          <cell r="B2014" t="str">
            <v>GRADE GIN.(PARAF.)TELA PORT.3X3-12/TUB.IND.1.1/2"</v>
          </cell>
          <cell r="C2014" t="str">
            <v>M2</v>
          </cell>
          <cell r="D2014">
            <v>59.12</v>
          </cell>
          <cell r="E2014">
            <v>22.35</v>
          </cell>
          <cell r="F2014">
            <v>81.47</v>
          </cell>
        </row>
        <row r="2015">
          <cell r="A2015">
            <v>180322</v>
          </cell>
          <cell r="B2015" t="str">
            <v>PORTAO TELA CANO INDUST.TIPO P1/2/3/9/10 C/FERRAGENS</v>
          </cell>
          <cell r="C2015" t="str">
            <v>M2</v>
          </cell>
          <cell r="D2015">
            <v>56.12</v>
          </cell>
          <cell r="E2015">
            <v>59.44</v>
          </cell>
          <cell r="F2015">
            <v>115.56</v>
          </cell>
        </row>
        <row r="2016">
          <cell r="A2016">
            <v>180323</v>
          </cell>
          <cell r="B2016" t="str">
            <v>PORTAO PANTOGRAFICO C/FERRAGENS</v>
          </cell>
          <cell r="C2016" t="str">
            <v>M2</v>
          </cell>
          <cell r="D2016">
            <v>321.57</v>
          </cell>
          <cell r="E2016">
            <v>29.11</v>
          </cell>
          <cell r="F2016">
            <v>350.68</v>
          </cell>
        </row>
        <row r="2017">
          <cell r="A2017">
            <v>180324</v>
          </cell>
          <cell r="B2017" t="str">
            <v>GRELHA DE FERRO CHATO COM BERÇO</v>
          </cell>
          <cell r="C2017" t="str">
            <v>M2</v>
          </cell>
          <cell r="D2017">
            <v>202.38</v>
          </cell>
          <cell r="E2017">
            <v>21.49</v>
          </cell>
          <cell r="F2017">
            <v>223.87</v>
          </cell>
        </row>
        <row r="2018">
          <cell r="A2018">
            <v>180325</v>
          </cell>
          <cell r="B2018" t="str">
            <v>VEDACAO JUNTA DILATACAO CH.No.18 PARAF.C/30-PINTADA</v>
          </cell>
          <cell r="C2018" t="str">
            <v>M</v>
          </cell>
          <cell r="D2018">
            <v>5.47</v>
          </cell>
          <cell r="E2018">
            <v>2.94</v>
          </cell>
          <cell r="F2018">
            <v>8.41</v>
          </cell>
        </row>
        <row r="2019">
          <cell r="A2019">
            <v>180328</v>
          </cell>
          <cell r="B2019" t="str">
            <v>CORRIMÃO METÁLICO EM TUBO INDUSTRIAL 2" # 2,28MM  ( ASSENTADO )</v>
          </cell>
          <cell r="C2019" t="str">
            <v>M</v>
          </cell>
          <cell r="D2019">
            <v>45.62</v>
          </cell>
          <cell r="E2019">
            <v>4.46</v>
          </cell>
          <cell r="F2019">
            <v>50.08</v>
          </cell>
        </row>
        <row r="2020">
          <cell r="A2020">
            <v>180380</v>
          </cell>
          <cell r="B2020" t="str">
            <v>ESQ. MAXIMO AR CHAPA/VIDRO J4 C/FERRAGENS</v>
          </cell>
          <cell r="C2020" t="str">
            <v>M2</v>
          </cell>
          <cell r="D2020">
            <v>227.46</v>
          </cell>
          <cell r="E2020">
            <v>15.67</v>
          </cell>
          <cell r="F2020">
            <v>243.13</v>
          </cell>
        </row>
        <row r="2021">
          <cell r="A2021">
            <v>180381</v>
          </cell>
          <cell r="B2021" t="str">
            <v>ESQ. MAXIMO AR CHAPA/VIDRO J3/J5/J6/J8 C/FERRAGENS</v>
          </cell>
          <cell r="C2021" t="str">
            <v>M2</v>
          </cell>
          <cell r="D2021">
            <v>129.93</v>
          </cell>
          <cell r="E2021">
            <v>15.67</v>
          </cell>
          <cell r="F2021">
            <v>145.6</v>
          </cell>
        </row>
        <row r="2022">
          <cell r="A2022">
            <v>180383</v>
          </cell>
          <cell r="B2022" t="str">
            <v>ESQ. DE CORRER VENEZIANA CHAPA/VIDRO J14 C/FERRAGENS</v>
          </cell>
          <cell r="C2022" t="str">
            <v>M2</v>
          </cell>
          <cell r="D2022">
            <v>123.79</v>
          </cell>
          <cell r="E2022">
            <v>15.67</v>
          </cell>
          <cell r="F2022">
            <v>139.46</v>
          </cell>
        </row>
        <row r="2023">
          <cell r="A2023">
            <v>180401</v>
          </cell>
          <cell r="B2023" t="str">
            <v>ESQ.DE CORRER CHAPA/VIDRO J9/J10/J12/J13 C/FERRAGENS</v>
          </cell>
          <cell r="C2023" t="str">
            <v>M2</v>
          </cell>
          <cell r="D2023">
            <v>65.72</v>
          </cell>
          <cell r="E2023">
            <v>15.67</v>
          </cell>
          <cell r="F2023">
            <v>81.39</v>
          </cell>
        </row>
        <row r="2024">
          <cell r="A2024">
            <v>180402</v>
          </cell>
          <cell r="B2024" t="str">
            <v>ESQ.VENEZIANA CHAPA/VIDRO J11 e J16 C/FERRAGENS</v>
          </cell>
          <cell r="C2024" t="str">
            <v>M2</v>
          </cell>
          <cell r="D2024">
            <v>229.89</v>
          </cell>
          <cell r="E2024">
            <v>15.67</v>
          </cell>
          <cell r="F2024">
            <v>245.56</v>
          </cell>
        </row>
        <row r="2025">
          <cell r="A2025">
            <v>180403</v>
          </cell>
          <cell r="B2025" t="str">
            <v>ESQ.MAXIMO AR CHAPA/VIDRO J1/J2/J7/J15 C/FERRAGENS</v>
          </cell>
          <cell r="C2025" t="str">
            <v>M2</v>
          </cell>
          <cell r="D2025">
            <v>64.87</v>
          </cell>
          <cell r="E2025">
            <v>15.67</v>
          </cell>
          <cell r="F2025">
            <v>80.54</v>
          </cell>
        </row>
        <row r="2026">
          <cell r="A2026">
            <v>180404</v>
          </cell>
          <cell r="B2026" t="str">
            <v>ESQ.BASCULANTE CHAPA No.18 J17,18 e 19 C/FERRAGENS</v>
          </cell>
          <cell r="C2026" t="str">
            <v>M2</v>
          </cell>
          <cell r="D2026">
            <v>120.64</v>
          </cell>
          <cell r="E2026">
            <v>15.67</v>
          </cell>
          <cell r="F2026">
            <v>136.31</v>
          </cell>
        </row>
        <row r="2027">
          <cell r="A2027">
            <v>180405</v>
          </cell>
          <cell r="B2027" t="str">
            <v>ESQ.METALICA / PRE-MOLDADO JPM-1 / JPM-2 C/FERRAGENS</v>
          </cell>
          <cell r="C2027" t="str">
            <v>M2</v>
          </cell>
          <cell r="D2027">
            <v>106.53</v>
          </cell>
          <cell r="E2027">
            <v>12.33</v>
          </cell>
          <cell r="F2027">
            <v>118.86</v>
          </cell>
        </row>
        <row r="2028">
          <cell r="A2028">
            <v>180431</v>
          </cell>
          <cell r="B2028" t="str">
            <v>ESQUADRIA PIVOTANTE J,J1,J3,J5 E J7 C/FERRAGENS</v>
          </cell>
          <cell r="C2028" t="str">
            <v>M2</v>
          </cell>
          <cell r="D2028">
            <v>127.86</v>
          </cell>
          <cell r="E2028">
            <v>14.1</v>
          </cell>
          <cell r="F2028">
            <v>141.96</v>
          </cell>
        </row>
        <row r="2029">
          <cell r="A2029">
            <v>180490</v>
          </cell>
          <cell r="B2029" t="str">
            <v>PORTA DE ABRIR EM CHAPA PF-1A C/FERRAGENS</v>
          </cell>
          <cell r="C2029" t="str">
            <v>M2</v>
          </cell>
          <cell r="D2029">
            <v>124.49</v>
          </cell>
          <cell r="E2029">
            <v>14.64</v>
          </cell>
          <cell r="F2029">
            <v>139.13</v>
          </cell>
        </row>
        <row r="2030">
          <cell r="A2030">
            <v>180491</v>
          </cell>
          <cell r="B2030" t="str">
            <v>PORTA DE ABRIR EM CHAPA PF-1B C/FERRAGENS</v>
          </cell>
          <cell r="C2030" t="str">
            <v>M2</v>
          </cell>
          <cell r="D2030">
            <v>123.59</v>
          </cell>
          <cell r="E2030">
            <v>14.64</v>
          </cell>
          <cell r="F2030">
            <v>138.23</v>
          </cell>
        </row>
        <row r="2031">
          <cell r="A2031">
            <v>180501</v>
          </cell>
          <cell r="B2031" t="str">
            <v>PORTA DE ABRIR EM CHAPA PF-1 C/FERRAGENS</v>
          </cell>
          <cell r="C2031" t="str">
            <v>M2</v>
          </cell>
          <cell r="D2031">
            <v>169.17</v>
          </cell>
          <cell r="E2031">
            <v>14.64</v>
          </cell>
          <cell r="F2031">
            <v>183.81</v>
          </cell>
        </row>
        <row r="2032">
          <cell r="A2032">
            <v>180502</v>
          </cell>
          <cell r="B2032" t="str">
            <v>PORTA DE ABRIR/FOLHA DE VIDRO PF-2 C/FERRAGENS</v>
          </cell>
          <cell r="C2032" t="str">
            <v>M2</v>
          </cell>
          <cell r="D2032">
            <v>97.36</v>
          </cell>
          <cell r="E2032">
            <v>14.64</v>
          </cell>
          <cell r="F2032">
            <v>112</v>
          </cell>
        </row>
        <row r="2033">
          <cell r="A2033">
            <v>180503</v>
          </cell>
          <cell r="B2033" t="str">
            <v>PORTA DE ABRIR/VENEZIANA/VIDRO PF-3 C/FERRAGENS</v>
          </cell>
          <cell r="C2033" t="str">
            <v>M2</v>
          </cell>
          <cell r="D2033">
            <v>131.45</v>
          </cell>
          <cell r="E2033">
            <v>14.64</v>
          </cell>
          <cell r="F2033">
            <v>146.09</v>
          </cell>
        </row>
        <row r="2034">
          <cell r="A2034">
            <v>180504</v>
          </cell>
          <cell r="B2034" t="str">
            <v>PORTA ABRIR/VENEZIANA PF-4 C/FERRAGENS</v>
          </cell>
          <cell r="C2034" t="str">
            <v>M2</v>
          </cell>
          <cell r="D2034">
            <v>159.92</v>
          </cell>
          <cell r="E2034">
            <v>14.64</v>
          </cell>
          <cell r="F2034">
            <v>174.56</v>
          </cell>
        </row>
        <row r="2035">
          <cell r="A2035">
            <v>180505</v>
          </cell>
          <cell r="B2035" t="str">
            <v>PORTA ABRIR/VENEZIANA (2) FOLHAS PF-5 C/FERRAGENS</v>
          </cell>
          <cell r="C2035" t="str">
            <v>M2</v>
          </cell>
          <cell r="D2035">
            <v>144.65</v>
          </cell>
          <cell r="E2035">
            <v>14.64</v>
          </cell>
          <cell r="F2035">
            <v>159.29</v>
          </cell>
        </row>
        <row r="2036">
          <cell r="A2036">
            <v>180506</v>
          </cell>
          <cell r="B2036" t="str">
            <v>PORTA DE CORRER/VIDRO (4) FOLHAS PF-6 C/ FERRAGENS</v>
          </cell>
          <cell r="C2036" t="str">
            <v>M2</v>
          </cell>
          <cell r="D2036">
            <v>86.13</v>
          </cell>
          <cell r="E2036">
            <v>14.64</v>
          </cell>
          <cell r="F2036">
            <v>100.77</v>
          </cell>
        </row>
        <row r="2037">
          <cell r="A2037">
            <v>180507</v>
          </cell>
          <cell r="B2037" t="str">
            <v>PORTA DE CORRER C/BASCULA PF-7/PF-8 C/ FERRAGENS</v>
          </cell>
          <cell r="C2037" t="str">
            <v>M2</v>
          </cell>
          <cell r="D2037">
            <v>97.36</v>
          </cell>
          <cell r="E2037">
            <v>14.64</v>
          </cell>
          <cell r="F2037">
            <v>112</v>
          </cell>
        </row>
        <row r="2038">
          <cell r="A2038">
            <v>180508</v>
          </cell>
          <cell r="B2038" t="str">
            <v>PORTA ABRIR/VIDRO (2) FOLHAS PF-9 C/FERRAGENS</v>
          </cell>
          <cell r="C2038" t="str">
            <v>M2</v>
          </cell>
          <cell r="D2038">
            <v>88.44</v>
          </cell>
          <cell r="E2038">
            <v>14.64</v>
          </cell>
          <cell r="F2038">
            <v>103.08</v>
          </cell>
        </row>
        <row r="2039">
          <cell r="A2039">
            <v>180509</v>
          </cell>
          <cell r="B2039" t="str">
            <v>PORTA ABRIR CH.P/WC PF-10 C/FERRAGENS</v>
          </cell>
          <cell r="C2039" t="str">
            <v>M2</v>
          </cell>
          <cell r="D2039">
            <v>119.66</v>
          </cell>
          <cell r="E2039">
            <v>14.64</v>
          </cell>
          <cell r="F2039">
            <v>134.3</v>
          </cell>
        </row>
        <row r="2040">
          <cell r="A2040">
            <v>180510</v>
          </cell>
          <cell r="B2040" t="str">
            <v>PORTA CH./VENEZIANA PRE-MOLD.PPM-1/PPM-2 C/FERRAGEM</v>
          </cell>
          <cell r="C2040" t="str">
            <v>M2</v>
          </cell>
          <cell r="D2040">
            <v>145.75</v>
          </cell>
          <cell r="E2040">
            <v>11.44</v>
          </cell>
          <cell r="F2040">
            <v>157.19</v>
          </cell>
        </row>
        <row r="2041">
          <cell r="A2041">
            <v>180511</v>
          </cell>
          <cell r="B2041" t="str">
            <v>PORTA CHAPA / GRADE - PRE-MOLD.PPM-3 C/FERRAGEM</v>
          </cell>
          <cell r="C2041" t="str">
            <v>M2</v>
          </cell>
          <cell r="D2041">
            <v>153.35</v>
          </cell>
          <cell r="E2041">
            <v>11.44</v>
          </cell>
          <cell r="F2041">
            <v>164.79</v>
          </cell>
        </row>
        <row r="2042">
          <cell r="A2042">
            <v>180512</v>
          </cell>
          <cell r="B2042" t="str">
            <v>PORTA EM CHAPA P/WC - PRE-MOLD.PPM-4 C/FERRAGEM</v>
          </cell>
          <cell r="C2042" t="str">
            <v>M2</v>
          </cell>
          <cell r="D2042">
            <v>113.12</v>
          </cell>
          <cell r="E2042">
            <v>11.44</v>
          </cell>
          <cell r="F2042">
            <v>124.56</v>
          </cell>
        </row>
        <row r="2043">
          <cell r="A2043">
            <v>180515</v>
          </cell>
          <cell r="B2043" t="str">
            <v>PORTA DE ABRIR VENEZ./VIDRO (2) FOLHAS PF-11 C/FERRAGENS</v>
          </cell>
          <cell r="C2043" t="str">
            <v>M2</v>
          </cell>
          <cell r="D2043">
            <v>116.54</v>
          </cell>
          <cell r="E2043">
            <v>14.64</v>
          </cell>
          <cell r="F2043">
            <v>131.18</v>
          </cell>
        </row>
        <row r="2044">
          <cell r="A2044">
            <v>180601</v>
          </cell>
          <cell r="B2044" t="str">
            <v>&gt;</v>
          </cell>
          <cell r="C2044" t="str">
            <v>UD</v>
          </cell>
          <cell r="D2044">
            <v>17.65</v>
          </cell>
          <cell r="E2044">
            <v>0</v>
          </cell>
          <cell r="F2044">
            <v>17.65</v>
          </cell>
        </row>
        <row r="2045">
          <cell r="A2045">
            <v>180602</v>
          </cell>
          <cell r="B2045" t="str">
            <v>&gt;</v>
          </cell>
          <cell r="C2045" t="str">
            <v>UD</v>
          </cell>
          <cell r="D2045">
            <v>0</v>
          </cell>
          <cell r="E2045">
            <v>39.64</v>
          </cell>
          <cell r="F2045">
            <v>39.64</v>
          </cell>
        </row>
        <row r="2046">
          <cell r="A2046">
            <v>180701</v>
          </cell>
          <cell r="B2046" t="str">
            <v>ESCADA MARINHEIRO METALON C/PROTECAO</v>
          </cell>
          <cell r="C2046" t="str">
            <v>M</v>
          </cell>
          <cell r="D2046">
            <v>51.7</v>
          </cell>
          <cell r="E2046">
            <v>42.82</v>
          </cell>
          <cell r="F2046">
            <v>94.52</v>
          </cell>
        </row>
        <row r="2047">
          <cell r="A2047">
            <v>180702</v>
          </cell>
          <cell r="B2047" t="str">
            <v>ESCADA DE MARINHEIRO EM METALON</v>
          </cell>
          <cell r="C2047" t="str">
            <v>M</v>
          </cell>
          <cell r="D2047">
            <v>43.28</v>
          </cell>
          <cell r="E2047">
            <v>37.47</v>
          </cell>
          <cell r="F2047">
            <v>80.75</v>
          </cell>
        </row>
        <row r="2048">
          <cell r="A2048">
            <v>180703</v>
          </cell>
          <cell r="B2048" t="str">
            <v>ESCADA MARINHEIRO S/GUAR.CORPO CHAP.FERRO REDONDO</v>
          </cell>
          <cell r="C2048" t="str">
            <v>M</v>
          </cell>
          <cell r="D2048">
            <v>29.34</v>
          </cell>
          <cell r="E2048">
            <v>22.9</v>
          </cell>
          <cell r="F2048">
            <v>52.24</v>
          </cell>
        </row>
        <row r="2049">
          <cell r="A2049">
            <v>190000</v>
          </cell>
          <cell r="B2049" t="str">
            <v>VIDROS</v>
          </cell>
          <cell r="C2049" t="str">
            <v> </v>
          </cell>
          <cell r="D2049">
            <v>0</v>
          </cell>
          <cell r="E2049">
            <v>0</v>
          </cell>
          <cell r="F2049">
            <v>0</v>
          </cell>
        </row>
        <row r="2050">
          <cell r="A2050">
            <v>190101</v>
          </cell>
          <cell r="B2050" t="str">
            <v>VIDRO LISO 3 MM</v>
          </cell>
          <cell r="C2050" t="str">
            <v>M2</v>
          </cell>
          <cell r="D2050">
            <v>24.7</v>
          </cell>
          <cell r="E2050">
            <v>0</v>
          </cell>
          <cell r="F2050">
            <v>24.7</v>
          </cell>
        </row>
        <row r="2051">
          <cell r="A2051">
            <v>190102</v>
          </cell>
          <cell r="B2051" t="str">
            <v>VIDRO LISO 4 MM</v>
          </cell>
          <cell r="C2051" t="str">
            <v>M2</v>
          </cell>
          <cell r="D2051">
            <v>32</v>
          </cell>
          <cell r="E2051">
            <v>0</v>
          </cell>
          <cell r="F2051">
            <v>32</v>
          </cell>
        </row>
        <row r="2052">
          <cell r="A2052">
            <v>190103</v>
          </cell>
          <cell r="B2052" t="str">
            <v>VIDRO LISO 5 MM</v>
          </cell>
          <cell r="C2052" t="str">
            <v>M2</v>
          </cell>
          <cell r="D2052">
            <v>40.25</v>
          </cell>
          <cell r="E2052">
            <v>0</v>
          </cell>
          <cell r="F2052">
            <v>40.25</v>
          </cell>
        </row>
        <row r="2053">
          <cell r="A2053">
            <v>190104</v>
          </cell>
          <cell r="B2053" t="str">
            <v>VIDRO LISO 6 MM</v>
          </cell>
          <cell r="C2053" t="str">
            <v>M2</v>
          </cell>
          <cell r="D2053">
            <v>48.48</v>
          </cell>
          <cell r="E2053">
            <v>0</v>
          </cell>
          <cell r="F2053">
            <v>48.48</v>
          </cell>
        </row>
        <row r="2054">
          <cell r="A2054">
            <v>190105</v>
          </cell>
          <cell r="B2054" t="str">
            <v>VIDRO MINI-BOREAL</v>
          </cell>
          <cell r="C2054" t="str">
            <v>M2</v>
          </cell>
          <cell r="D2054">
            <v>31.39</v>
          </cell>
          <cell r="E2054">
            <v>0</v>
          </cell>
          <cell r="F2054">
            <v>31.39</v>
          </cell>
        </row>
        <row r="2055">
          <cell r="A2055">
            <v>190106</v>
          </cell>
          <cell r="B2055" t="str">
            <v>VIDRO PONTILHADO</v>
          </cell>
          <cell r="C2055" t="str">
            <v>M2</v>
          </cell>
          <cell r="D2055">
            <v>31.39</v>
          </cell>
          <cell r="E2055">
            <v>0</v>
          </cell>
          <cell r="F2055">
            <v>31.39</v>
          </cell>
        </row>
        <row r="2056">
          <cell r="A2056">
            <v>190107</v>
          </cell>
          <cell r="B2056" t="str">
            <v>VIDRO FANTASIA</v>
          </cell>
          <cell r="C2056" t="str">
            <v>M2</v>
          </cell>
          <cell r="D2056">
            <v>31.39</v>
          </cell>
          <cell r="E2056">
            <v>0</v>
          </cell>
          <cell r="F2056">
            <v>31.39</v>
          </cell>
        </row>
        <row r="2057">
          <cell r="A2057">
            <v>190108</v>
          </cell>
          <cell r="B2057" t="str">
            <v>VIDRO MARTELADO</v>
          </cell>
          <cell r="C2057" t="str">
            <v>M2</v>
          </cell>
          <cell r="D2057">
            <v>31.39</v>
          </cell>
          <cell r="E2057">
            <v>0</v>
          </cell>
          <cell r="F2057">
            <v>31.39</v>
          </cell>
        </row>
        <row r="2058">
          <cell r="A2058">
            <v>190109</v>
          </cell>
          <cell r="B2058" t="str">
            <v>VIDRO CANELADO</v>
          </cell>
          <cell r="C2058" t="str">
            <v>M2</v>
          </cell>
          <cell r="D2058">
            <v>31.39</v>
          </cell>
          <cell r="E2058">
            <v>0</v>
          </cell>
          <cell r="F2058">
            <v>31.39</v>
          </cell>
        </row>
        <row r="2059">
          <cell r="A2059">
            <v>190201</v>
          </cell>
          <cell r="B2059" t="str">
            <v>VIDRO TEMPERADO 10 MM</v>
          </cell>
          <cell r="C2059" t="str">
            <v>M2</v>
          </cell>
          <cell r="D2059">
            <v>136.64</v>
          </cell>
          <cell r="E2059">
            <v>0</v>
          </cell>
          <cell r="F2059">
            <v>136.64</v>
          </cell>
        </row>
        <row r="2060">
          <cell r="A2060">
            <v>190202</v>
          </cell>
          <cell r="B2060" t="str">
            <v>VIDRO TEMPERADO 10 MM FUME</v>
          </cell>
          <cell r="C2060" t="str">
            <v>M2</v>
          </cell>
          <cell r="D2060">
            <v>155</v>
          </cell>
          <cell r="E2060">
            <v>0</v>
          </cell>
          <cell r="F2060">
            <v>155</v>
          </cell>
        </row>
        <row r="2061">
          <cell r="A2061">
            <v>190301</v>
          </cell>
          <cell r="B2061" t="str">
            <v>VIDRO FUME COMUM</v>
          </cell>
          <cell r="C2061" t="str">
            <v>M2</v>
          </cell>
          <cell r="D2061">
            <v>40.25</v>
          </cell>
          <cell r="E2061">
            <v>0</v>
          </cell>
          <cell r="F2061">
            <v>40.25</v>
          </cell>
        </row>
        <row r="2062">
          <cell r="A2062">
            <v>190401</v>
          </cell>
          <cell r="B2062" t="str">
            <v>VIDRO ARAMADO</v>
          </cell>
          <cell r="C2062" t="str">
            <v>M2</v>
          </cell>
          <cell r="D2062">
            <v>101.59</v>
          </cell>
          <cell r="E2062">
            <v>0</v>
          </cell>
          <cell r="F2062">
            <v>101.59</v>
          </cell>
        </row>
        <row r="2063">
          <cell r="A2063">
            <v>190402</v>
          </cell>
          <cell r="B2063" t="str">
            <v>&gt;</v>
          </cell>
          <cell r="C2063" t="str">
            <v>UD</v>
          </cell>
          <cell r="D2063">
            <v>17.65</v>
          </cell>
          <cell r="E2063">
            <v>0</v>
          </cell>
          <cell r="F2063">
            <v>17.65</v>
          </cell>
        </row>
        <row r="2064">
          <cell r="A2064">
            <v>190501</v>
          </cell>
          <cell r="B2064" t="str">
            <v>&gt;</v>
          </cell>
          <cell r="C2064" t="str">
            <v>UD</v>
          </cell>
          <cell r="D2064">
            <v>17.65</v>
          </cell>
          <cell r="E2064">
            <v>0</v>
          </cell>
          <cell r="F2064">
            <v>17.65</v>
          </cell>
        </row>
        <row r="2065">
          <cell r="A2065">
            <v>190502</v>
          </cell>
          <cell r="B2065" t="str">
            <v>&gt;</v>
          </cell>
          <cell r="C2065" t="str">
            <v>UD</v>
          </cell>
          <cell r="D2065">
            <v>0</v>
          </cell>
          <cell r="E2065">
            <v>39.64</v>
          </cell>
          <cell r="F2065">
            <v>39.64</v>
          </cell>
        </row>
        <row r="2066">
          <cell r="A2066">
            <v>200000</v>
          </cell>
          <cell r="B2066" t="str">
            <v>REVESTIMENTO DE PAREDES</v>
          </cell>
          <cell r="C2066" t="str">
            <v> </v>
          </cell>
          <cell r="D2066">
            <v>0</v>
          </cell>
          <cell r="E2066">
            <v>0</v>
          </cell>
          <cell r="F2066">
            <v>0</v>
          </cell>
        </row>
        <row r="2067">
          <cell r="A2067">
            <v>200101</v>
          </cell>
          <cell r="B2067" t="str">
            <v>CHAPISCO COMUM</v>
          </cell>
          <cell r="C2067" t="str">
            <v>M2</v>
          </cell>
          <cell r="D2067">
            <v>1.02</v>
          </cell>
          <cell r="E2067">
            <v>1.12</v>
          </cell>
          <cell r="F2067">
            <v>2.14</v>
          </cell>
        </row>
        <row r="2068">
          <cell r="A2068">
            <v>200102</v>
          </cell>
          <cell r="B2068" t="str">
            <v>COSTURA DE TRINCA EM ALV. DE TIJOLO</v>
          </cell>
          <cell r="C2068" t="str">
            <v>ML</v>
          </cell>
          <cell r="D2068">
            <v>1.76</v>
          </cell>
          <cell r="E2068">
            <v>3.24</v>
          </cell>
          <cell r="F2068">
            <v>5</v>
          </cell>
        </row>
        <row r="2069">
          <cell r="A2069">
            <v>200103</v>
          </cell>
          <cell r="B2069" t="str">
            <v>RASGO E ENCHIMENTO DE ALVENARIA</v>
          </cell>
          <cell r="C2069" t="str">
            <v>M</v>
          </cell>
          <cell r="D2069">
            <v>0.07</v>
          </cell>
          <cell r="E2069">
            <v>4.96</v>
          </cell>
          <cell r="F2069">
            <v>5.03</v>
          </cell>
        </row>
        <row r="2070">
          <cell r="A2070">
            <v>200104</v>
          </cell>
          <cell r="B2070" t="str">
            <v>CHAPISCO FINO USADO SOBRE EMBOCO C/PENEIRA</v>
          </cell>
          <cell r="C2070" t="str">
            <v>M2</v>
          </cell>
          <cell r="D2070">
            <v>1.86</v>
          </cell>
          <cell r="E2070">
            <v>1.93</v>
          </cell>
          <cell r="F2070">
            <v>3.79</v>
          </cell>
        </row>
        <row r="2071">
          <cell r="A2071">
            <v>200105</v>
          </cell>
          <cell r="B2071" t="str">
            <v>CHAPISCO COM PEDRISCO</v>
          </cell>
          <cell r="C2071" t="str">
            <v>M2</v>
          </cell>
          <cell r="D2071">
            <v>0.69</v>
          </cell>
          <cell r="E2071">
            <v>1.93</v>
          </cell>
          <cell r="F2071">
            <v>2.62</v>
          </cell>
        </row>
        <row r="2072">
          <cell r="A2072">
            <v>200140</v>
          </cell>
          <cell r="B2072" t="str">
            <v>CHAPISCO COMUM EM FACHADA</v>
          </cell>
          <cell r="C2072" t="str">
            <v>M2</v>
          </cell>
          <cell r="D2072">
            <v>1.02</v>
          </cell>
          <cell r="E2072">
            <v>1.26</v>
          </cell>
          <cell r="F2072">
            <v>2.28</v>
          </cell>
        </row>
        <row r="2073">
          <cell r="A2073">
            <v>200145</v>
          </cell>
          <cell r="B2073" t="str">
            <v>CHAPISCO COMUM EM BALANCIM</v>
          </cell>
          <cell r="C2073" t="str">
            <v>M2</v>
          </cell>
          <cell r="D2073">
            <v>1.34</v>
          </cell>
          <cell r="E2073">
            <v>1.15</v>
          </cell>
          <cell r="F2073">
            <v>2.49</v>
          </cell>
        </row>
        <row r="2074">
          <cell r="A2074">
            <v>200150</v>
          </cell>
          <cell r="B2074" t="str">
            <v>CHAPISCO ROLADO - (1COLA:10CI:30 ARML)</v>
          </cell>
          <cell r="C2074" t="str">
            <v>M2</v>
          </cell>
          <cell r="D2074">
            <v>1.26</v>
          </cell>
          <cell r="E2074">
            <v>0.37</v>
          </cell>
          <cell r="F2074">
            <v>1.63</v>
          </cell>
        </row>
        <row r="2075">
          <cell r="A2075">
            <v>200200</v>
          </cell>
          <cell r="B2075" t="str">
            <v>EMBOCO P/REBOCO FINO (1CALH:4ARML+100kgCI/M3)</v>
          </cell>
          <cell r="C2075" t="str">
            <v>M2</v>
          </cell>
          <cell r="D2075">
            <v>3.38</v>
          </cell>
          <cell r="E2075">
            <v>4.5</v>
          </cell>
          <cell r="F2075">
            <v>7.88</v>
          </cell>
        </row>
        <row r="2076">
          <cell r="A2076">
            <v>200201</v>
          </cell>
          <cell r="B2076" t="str">
            <v>EMBOCO (1CI:4 ARML)</v>
          </cell>
          <cell r="C2076" t="str">
            <v>M2</v>
          </cell>
          <cell r="D2076">
            <v>3.83</v>
          </cell>
          <cell r="E2076">
            <v>4.5</v>
          </cell>
          <cell r="F2076">
            <v>8.33</v>
          </cell>
        </row>
        <row r="2077">
          <cell r="A2077">
            <v>200403</v>
          </cell>
          <cell r="B2077" t="str">
            <v>REBOCO (1 CALH:4 ARFC+100kgCI/M3)</v>
          </cell>
          <cell r="C2077" t="str">
            <v>M2</v>
          </cell>
          <cell r="D2077">
            <v>0.93</v>
          </cell>
          <cell r="E2077">
            <v>4.84</v>
          </cell>
          <cell r="F2077">
            <v>5.77</v>
          </cell>
        </row>
        <row r="2078">
          <cell r="A2078">
            <v>200499</v>
          </cell>
          <cell r="B2078" t="str">
            <v>REBOCO PAULISTA A-14 (1CALH:4ARMLC+100kgCI/M3)</v>
          </cell>
          <cell r="C2078" t="str">
            <v>M2</v>
          </cell>
          <cell r="D2078">
            <v>3.38</v>
          </cell>
          <cell r="E2078">
            <v>6.19</v>
          </cell>
          <cell r="F2078">
            <v>9.57</v>
          </cell>
        </row>
        <row r="2079">
          <cell r="A2079">
            <v>200500</v>
          </cell>
          <cell r="B2079" t="str">
            <v>REBOCO PAULISTA A-7 (1 CALH,4 ARMLC)</v>
          </cell>
          <cell r="C2079" t="str">
            <v>M2</v>
          </cell>
          <cell r="D2079">
            <v>3.04</v>
          </cell>
          <cell r="E2079">
            <v>6.19</v>
          </cell>
          <cell r="F2079">
            <v>9.23</v>
          </cell>
        </row>
        <row r="2080">
          <cell r="A2080">
            <v>200502</v>
          </cell>
          <cell r="B2080" t="str">
            <v>REBOCO - BASE P/TINTA EPOXI (1CI:3 ARML)</v>
          </cell>
          <cell r="C2080" t="str">
            <v>M2</v>
          </cell>
          <cell r="D2080">
            <v>4.47</v>
          </cell>
          <cell r="E2080">
            <v>6.19</v>
          </cell>
          <cell r="F2080">
            <v>10.66</v>
          </cell>
        </row>
        <row r="2081">
          <cell r="A2081">
            <v>200503</v>
          </cell>
          <cell r="B2081" t="str">
            <v>REVESTIMENTO C/LITOCERAMICA</v>
          </cell>
          <cell r="C2081" t="str">
            <v>M2</v>
          </cell>
          <cell r="D2081">
            <v>17.37</v>
          </cell>
          <cell r="E2081">
            <v>9.24</v>
          </cell>
          <cell r="F2081">
            <v>26.61</v>
          </cell>
        </row>
        <row r="2082">
          <cell r="A2082">
            <v>200504</v>
          </cell>
          <cell r="B2082" t="str">
            <v>REBOCO PAULISTA A13 (1 CALH:3 ARMLC+100kgCI/M3)</v>
          </cell>
          <cell r="C2082" t="str">
            <v>M2</v>
          </cell>
          <cell r="D2082">
            <v>3.87</v>
          </cell>
          <cell r="E2082">
            <v>6.19</v>
          </cell>
          <cell r="F2082">
            <v>10.06</v>
          </cell>
        </row>
        <row r="2083">
          <cell r="A2083">
            <v>200505</v>
          </cell>
          <cell r="B2083" t="str">
            <v>REB.PAULISTA C/IMPERM.A-15 (1CI:4ARMLC+5% IMPXCI)</v>
          </cell>
          <cell r="C2083" t="str">
            <v>M2</v>
          </cell>
          <cell r="D2083">
            <v>4.15</v>
          </cell>
          <cell r="E2083">
            <v>6.19</v>
          </cell>
          <cell r="F2083">
            <v>10.34</v>
          </cell>
        </row>
        <row r="2084">
          <cell r="A2084">
            <v>200506</v>
          </cell>
          <cell r="B2084" t="str">
            <v>CHAPISCO GROSSO</v>
          </cell>
          <cell r="C2084" t="str">
            <v>M2</v>
          </cell>
          <cell r="D2084">
            <v>3.07</v>
          </cell>
          <cell r="E2084">
            <v>2.8</v>
          </cell>
          <cell r="F2084">
            <v>5.87</v>
          </cell>
        </row>
        <row r="2085">
          <cell r="A2085">
            <v>201001</v>
          </cell>
          <cell r="B2085" t="str">
            <v>QUARTZOTEX</v>
          </cell>
          <cell r="C2085" t="str">
            <v>M2</v>
          </cell>
          <cell r="D2085">
            <v>22.44</v>
          </cell>
          <cell r="E2085">
            <v>0</v>
          </cell>
          <cell r="F2085">
            <v>22.44</v>
          </cell>
        </row>
        <row r="2086">
          <cell r="A2086">
            <v>201002</v>
          </cell>
          <cell r="B2086" t="str">
            <v>PASTILHA DE PORCELANA COM PASTA COLANTE</v>
          </cell>
          <cell r="C2086" t="str">
            <v>M2</v>
          </cell>
          <cell r="D2086">
            <v>76.14</v>
          </cell>
          <cell r="E2086">
            <v>5.97</v>
          </cell>
          <cell r="F2086">
            <v>82.11</v>
          </cell>
        </row>
        <row r="2087">
          <cell r="A2087">
            <v>201003</v>
          </cell>
          <cell r="B2087" t="str">
            <v>PASTILHA PORCELANA C/ARGAMASSA FLEXIVEL</v>
          </cell>
          <cell r="C2087" t="str">
            <v>M2</v>
          </cell>
          <cell r="D2087">
            <v>80.55</v>
          </cell>
          <cell r="E2087">
            <v>5.97</v>
          </cell>
          <cell r="F2087">
            <v>86.52</v>
          </cell>
        </row>
        <row r="2088">
          <cell r="A2088">
            <v>201004</v>
          </cell>
          <cell r="B2088" t="str">
            <v>CERAM.10 X 10  (QUARTER) C/REJ.FLEXIV.TOM FORTE(EXTERIOR)</v>
          </cell>
          <cell r="C2088" t="str">
            <v>M2</v>
          </cell>
          <cell r="D2088">
            <v>33.52</v>
          </cell>
          <cell r="E2088">
            <v>10.87</v>
          </cell>
          <cell r="F2088">
            <v>44.39</v>
          </cell>
        </row>
        <row r="2089">
          <cell r="A2089">
            <v>201005</v>
          </cell>
          <cell r="B2089" t="str">
            <v>REVEST.CERAMICO 10 X 10  (QUARTER) TOM CLARO (INTERIOR)</v>
          </cell>
          <cell r="C2089" t="str">
            <v>M2</v>
          </cell>
          <cell r="D2089">
            <v>25.81</v>
          </cell>
          <cell r="E2089">
            <v>10.87</v>
          </cell>
          <cell r="F2089">
            <v>36.68</v>
          </cell>
        </row>
        <row r="2090">
          <cell r="A2090">
            <v>201006</v>
          </cell>
          <cell r="B2090" t="str">
            <v>REVESTIM.C/CERAMICA 10 X 10  (QUARTER) TOM</v>
          </cell>
          <cell r="C2090" t="str">
            <v>M2</v>
          </cell>
          <cell r="D2090">
            <v>30.68</v>
          </cell>
          <cell r="E2090">
            <v>10.87</v>
          </cell>
          <cell r="F2090">
            <v>41.55</v>
          </cell>
        </row>
        <row r="2091">
          <cell r="A2091">
            <v>201101</v>
          </cell>
          <cell r="B2091" t="str">
            <v>AZULEJO</v>
          </cell>
          <cell r="C2091" t="str">
            <v>M2</v>
          </cell>
          <cell r="D2091">
            <v>18.38</v>
          </cell>
          <cell r="E2091">
            <v>9.48</v>
          </cell>
          <cell r="F2091">
            <v>27.86</v>
          </cell>
        </row>
        <row r="2092">
          <cell r="A2092">
            <v>201201</v>
          </cell>
          <cell r="B2092" t="str">
            <v>REVESTIMENTO COM PEDRA SAO THOME</v>
          </cell>
          <cell r="C2092" t="str">
            <v>M2</v>
          </cell>
          <cell r="D2092">
            <v>44.52</v>
          </cell>
          <cell r="E2092">
            <v>8.69</v>
          </cell>
          <cell r="F2092">
            <v>53.21</v>
          </cell>
        </row>
        <row r="2093">
          <cell r="A2093">
            <v>201202</v>
          </cell>
          <cell r="B2093" t="str">
            <v>REVESTIMENTO DE MARMORE PADRONIZADO</v>
          </cell>
          <cell r="C2093" t="str">
            <v>M2</v>
          </cell>
          <cell r="D2093">
            <v>97.07</v>
          </cell>
          <cell r="E2093">
            <v>8.69</v>
          </cell>
          <cell r="F2093">
            <v>105.76</v>
          </cell>
        </row>
        <row r="2094">
          <cell r="A2094">
            <v>201302</v>
          </cell>
          <cell r="B2094" t="str">
            <v>REVESTIMENTO C/CERAMICA 30X30</v>
          </cell>
          <cell r="C2094" t="str">
            <v>M2</v>
          </cell>
          <cell r="D2094">
            <v>25.54</v>
          </cell>
          <cell r="E2094">
            <v>9.1</v>
          </cell>
          <cell r="F2094">
            <v>34.64</v>
          </cell>
        </row>
        <row r="2095">
          <cell r="A2095">
            <v>201303</v>
          </cell>
          <cell r="B2095" t="str">
            <v>REVESTIMENTO C/CERAMICA ALTA RESIST</v>
          </cell>
          <cell r="C2095" t="str">
            <v>M2</v>
          </cell>
          <cell r="D2095">
            <v>30.09</v>
          </cell>
          <cell r="E2095">
            <v>10</v>
          </cell>
          <cell r="F2095">
            <v>40.09</v>
          </cell>
        </row>
        <row r="2096">
          <cell r="A2096">
            <v>201304</v>
          </cell>
          <cell r="B2096" t="str">
            <v>FORMICA C/EMBOCO 1:3</v>
          </cell>
          <cell r="C2096" t="str">
            <v>M2</v>
          </cell>
          <cell r="D2096">
            <v>21.87</v>
          </cell>
          <cell r="E2096">
            <v>6.56</v>
          </cell>
          <cell r="F2096">
            <v>28.43</v>
          </cell>
        </row>
        <row r="2097">
          <cell r="A2097">
            <v>201305</v>
          </cell>
          <cell r="B2097" t="str">
            <v>REJUNTAMENTO C/CIMENTO-COLA PRE-MOL</v>
          </cell>
          <cell r="C2097" t="str">
            <v>ML</v>
          </cell>
          <cell r="D2097">
            <v>0.07</v>
          </cell>
          <cell r="E2097">
            <v>0.33</v>
          </cell>
          <cell r="F2097">
            <v>0.4</v>
          </cell>
        </row>
        <row r="2098">
          <cell r="A2098">
            <v>201306</v>
          </cell>
          <cell r="B2098" t="str">
            <v>REJUNTAMENTO C/MASSA IBERE-PRE MOL.</v>
          </cell>
          <cell r="C2098" t="str">
            <v>ML</v>
          </cell>
          <cell r="D2098">
            <v>0.38</v>
          </cell>
          <cell r="E2098">
            <v>0.33</v>
          </cell>
          <cell r="F2098">
            <v>0.71</v>
          </cell>
        </row>
        <row r="2099">
          <cell r="A2099">
            <v>201307</v>
          </cell>
          <cell r="B2099" t="str">
            <v>REVESTIMENTO COM CERAMICA 20 X 20</v>
          </cell>
          <cell r="C2099" t="str">
            <v>M2</v>
          </cell>
          <cell r="D2099">
            <v>26.48</v>
          </cell>
          <cell r="E2099">
            <v>10</v>
          </cell>
          <cell r="F2099">
            <v>36.48</v>
          </cell>
        </row>
        <row r="2100">
          <cell r="A2100">
            <v>201320</v>
          </cell>
          <cell r="B2100" t="str">
            <v>REV.C/CERAMICA 20X20 EM DIAGONAL/DETALHES</v>
          </cell>
          <cell r="C2100" t="str">
            <v>M2</v>
          </cell>
          <cell r="D2100">
            <v>26.48</v>
          </cell>
          <cell r="E2100">
            <v>19.49</v>
          </cell>
          <cell r="F2100">
            <v>45.97</v>
          </cell>
        </row>
        <row r="2101">
          <cell r="A2101">
            <v>201371</v>
          </cell>
          <cell r="B2101" t="str">
            <v>REV.C/BARITA RX-GAB.MEDICO</v>
          </cell>
          <cell r="C2101" t="str">
            <v>M2</v>
          </cell>
          <cell r="D2101">
            <v>55</v>
          </cell>
          <cell r="E2101">
            <v>9.16</v>
          </cell>
          <cell r="F2101">
            <v>64.16</v>
          </cell>
        </row>
        <row r="2102">
          <cell r="A2102">
            <v>201401</v>
          </cell>
          <cell r="B2102" t="str">
            <v>BARRA LISA (1CI:4ARMLC+5%IMP.X CI) C/OXIDO FERRO</v>
          </cell>
          <cell r="C2102" t="str">
            <v>M2</v>
          </cell>
          <cell r="D2102">
            <v>6.27</v>
          </cell>
          <cell r="E2102">
            <v>8.01</v>
          </cell>
          <cell r="F2102">
            <v>14.28</v>
          </cell>
        </row>
        <row r="2103">
          <cell r="A2103">
            <v>201402</v>
          </cell>
          <cell r="B2103" t="str">
            <v>REVEST.C/BARITA-RX GAB.ODONTOLOGICO</v>
          </cell>
          <cell r="C2103" t="str">
            <v>M2</v>
          </cell>
          <cell r="D2103">
            <v>44</v>
          </cell>
          <cell r="E2103">
            <v>9.16</v>
          </cell>
          <cell r="F2103">
            <v>53.16</v>
          </cell>
        </row>
        <row r="2104">
          <cell r="A2104">
            <v>201403</v>
          </cell>
          <cell r="B2104" t="str">
            <v>&gt;</v>
          </cell>
          <cell r="C2104" t="str">
            <v>UD</v>
          </cell>
          <cell r="D2104">
            <v>17.65</v>
          </cell>
          <cell r="E2104">
            <v>0</v>
          </cell>
          <cell r="F2104">
            <v>17.65</v>
          </cell>
        </row>
        <row r="2105">
          <cell r="A2105">
            <v>201501</v>
          </cell>
          <cell r="B2105" t="str">
            <v>&gt;</v>
          </cell>
          <cell r="C2105" t="str">
            <v>UD</v>
          </cell>
          <cell r="D2105">
            <v>17.65</v>
          </cell>
          <cell r="E2105">
            <v>0</v>
          </cell>
          <cell r="F2105">
            <v>17.65</v>
          </cell>
        </row>
        <row r="2106">
          <cell r="A2106">
            <v>201502</v>
          </cell>
          <cell r="B2106" t="str">
            <v>&gt;</v>
          </cell>
          <cell r="C2106" t="str">
            <v>UD</v>
          </cell>
          <cell r="D2106">
            <v>0</v>
          </cell>
          <cell r="E2106">
            <v>39.64</v>
          </cell>
          <cell r="F2106">
            <v>39.64</v>
          </cell>
        </row>
        <row r="2107">
          <cell r="A2107">
            <v>210000</v>
          </cell>
          <cell r="B2107" t="str">
            <v>FORROS</v>
          </cell>
          <cell r="C2107" t="str">
            <v> </v>
          </cell>
          <cell r="D2107">
            <v>0</v>
          </cell>
          <cell r="E2107">
            <v>0</v>
          </cell>
          <cell r="F2107">
            <v>0</v>
          </cell>
        </row>
        <row r="2108">
          <cell r="A2108">
            <v>210101</v>
          </cell>
          <cell r="B2108" t="str">
            <v>CHAPISCO EM FORRO (1CI: 3 ARG)</v>
          </cell>
          <cell r="C2108" t="str">
            <v>M2</v>
          </cell>
          <cell r="D2108">
            <v>1.34</v>
          </cell>
          <cell r="E2108">
            <v>1.54</v>
          </cell>
          <cell r="F2108">
            <v>2.88</v>
          </cell>
        </row>
        <row r="2109">
          <cell r="A2109">
            <v>210102</v>
          </cell>
          <cell r="B2109" t="str">
            <v>CHAPISCO ROLADO ( 1CIM:3 ARML)+(1 COLA:10 CIM)</v>
          </cell>
          <cell r="C2109" t="str">
            <v>M2</v>
          </cell>
          <cell r="D2109">
            <v>1.26</v>
          </cell>
          <cell r="E2109">
            <v>0.37</v>
          </cell>
          <cell r="F2109">
            <v>1.63</v>
          </cell>
        </row>
        <row r="2110">
          <cell r="A2110">
            <v>210201</v>
          </cell>
          <cell r="B2110" t="str">
            <v>EMBOCO EM FORRO (1 CALH:4 ARML+150 KG CI/M3)</v>
          </cell>
          <cell r="C2110" t="str">
            <v>M2</v>
          </cell>
          <cell r="D2110">
            <v>3.74</v>
          </cell>
          <cell r="E2110">
            <v>5.68</v>
          </cell>
          <cell r="F2110">
            <v>9.42</v>
          </cell>
        </row>
        <row r="2111">
          <cell r="A2111">
            <v>210301</v>
          </cell>
          <cell r="B2111" t="str">
            <v>REBOCO FINO EM FORRO (1 CALH:4 ARFC+100 KG CI/M3)</v>
          </cell>
          <cell r="C2111" t="str">
            <v>M2</v>
          </cell>
          <cell r="D2111">
            <v>0.94</v>
          </cell>
          <cell r="E2111">
            <v>6.59</v>
          </cell>
          <cell r="F2111">
            <v>7.53</v>
          </cell>
        </row>
        <row r="2112">
          <cell r="A2112">
            <v>210401</v>
          </cell>
          <cell r="B2112" t="str">
            <v>REBOCO PAULISTA EM FORRO(1CALH:4ARML+150KG CI/M3)</v>
          </cell>
          <cell r="C2112" t="str">
            <v>M2</v>
          </cell>
          <cell r="D2112">
            <v>4.69</v>
          </cell>
          <cell r="E2112">
            <v>7.51</v>
          </cell>
          <cell r="F2112">
            <v>12.2</v>
          </cell>
        </row>
        <row r="2113">
          <cell r="A2113">
            <v>210460</v>
          </cell>
          <cell r="B2113" t="str">
            <v>FORRO DE PVC C/ESTRUTURA METALON</v>
          </cell>
          <cell r="C2113" t="str">
            <v>M2</v>
          </cell>
          <cell r="D2113">
            <v>21.85</v>
          </cell>
          <cell r="E2113">
            <v>4.12</v>
          </cell>
          <cell r="F2113">
            <v>25.97</v>
          </cell>
        </row>
        <row r="2114">
          <cell r="A2114">
            <v>210461</v>
          </cell>
          <cell r="B2114" t="str">
            <v>FORRO DE PVC SEM ESTRUTURA DE METALON (COM REPINTURA DA ESTRUTURA)</v>
          </cell>
          <cell r="C2114" t="str">
            <v>M2</v>
          </cell>
          <cell r="D2114">
            <v>13.72</v>
          </cell>
          <cell r="E2114">
            <v>4.12</v>
          </cell>
          <cell r="F2114">
            <v>17.84</v>
          </cell>
        </row>
        <row r="2115">
          <cell r="A2115">
            <v>210501</v>
          </cell>
          <cell r="B2115" t="str">
            <v>FORRO DE GESSO</v>
          </cell>
          <cell r="C2115" t="str">
            <v>M2</v>
          </cell>
          <cell r="D2115">
            <v>13</v>
          </cell>
          <cell r="E2115">
            <v>0</v>
          </cell>
          <cell r="F2115">
            <v>13</v>
          </cell>
        </row>
        <row r="2116">
          <cell r="A2116">
            <v>210502</v>
          </cell>
          <cell r="B2116" t="str">
            <v>FORRO GESSO SOB LAJE MACICA</v>
          </cell>
          <cell r="C2116" t="str">
            <v>M2</v>
          </cell>
          <cell r="D2116">
            <v>13</v>
          </cell>
          <cell r="E2116">
            <v>0</v>
          </cell>
          <cell r="F2116">
            <v>13</v>
          </cell>
        </row>
        <row r="2117">
          <cell r="A2117">
            <v>210503</v>
          </cell>
          <cell r="B2117" t="str">
            <v>FORRO DE GESSO SOB LAJE PREMOLDADA</v>
          </cell>
          <cell r="C2117" t="str">
            <v>M2</v>
          </cell>
          <cell r="D2117">
            <v>13</v>
          </cell>
          <cell r="E2117">
            <v>0</v>
          </cell>
          <cell r="F2117">
            <v>13</v>
          </cell>
        </row>
        <row r="2118">
          <cell r="A2118">
            <v>210504</v>
          </cell>
          <cell r="B2118" t="str">
            <v>FORRO DE GESSO SOB TELHADO MADEIRA</v>
          </cell>
          <cell r="C2118" t="str">
            <v>M2</v>
          </cell>
          <cell r="D2118">
            <v>13</v>
          </cell>
          <cell r="E2118">
            <v>0</v>
          </cell>
          <cell r="F2118">
            <v>13</v>
          </cell>
        </row>
        <row r="2119">
          <cell r="A2119">
            <v>210505</v>
          </cell>
          <cell r="B2119" t="str">
            <v>MOLDURA PARA FORRO DE GESSO 5 CM</v>
          </cell>
          <cell r="C2119" t="str">
            <v>ML</v>
          </cell>
          <cell r="D2119">
            <v>5</v>
          </cell>
          <cell r="E2119">
            <v>0</v>
          </cell>
          <cell r="F2119">
            <v>5</v>
          </cell>
        </row>
        <row r="2120">
          <cell r="A2120">
            <v>210506</v>
          </cell>
          <cell r="B2120" t="str">
            <v>TABICA PARA FORRO DE GESSO</v>
          </cell>
          <cell r="C2120" t="str">
            <v>ML</v>
          </cell>
          <cell r="D2120">
            <v>6</v>
          </cell>
          <cell r="E2120">
            <v>0</v>
          </cell>
          <cell r="F2120">
            <v>6</v>
          </cell>
        </row>
        <row r="2121">
          <cell r="A2121">
            <v>210515</v>
          </cell>
          <cell r="B2121" t="str">
            <v>GESSO CORRIDO EM TETO</v>
          </cell>
          <cell r="C2121" t="str">
            <v>M2</v>
          </cell>
          <cell r="D2121">
            <v>2.04</v>
          </cell>
          <cell r="E2121">
            <v>4.24</v>
          </cell>
          <cell r="F2121">
            <v>6.28</v>
          </cell>
        </row>
        <row r="2122">
          <cell r="A2122">
            <v>210601</v>
          </cell>
          <cell r="B2122" t="str">
            <v>FORRO LAJE PRE-MOLD.CAP E=2CM C/FERR.DISTRIBUIÇÃO</v>
          </cell>
          <cell r="C2122" t="str">
            <v>M2</v>
          </cell>
          <cell r="D2122">
            <v>37.14</v>
          </cell>
          <cell r="E2122">
            <v>5.67</v>
          </cell>
          <cell r="F2122">
            <v>42.81</v>
          </cell>
        </row>
        <row r="2123">
          <cell r="A2123">
            <v>210603</v>
          </cell>
          <cell r="B2123" t="str">
            <v>LAJE PRE-MOLD. P/PISO CAP E=4 CM C/FERR.DISTRIBUIÇÃO</v>
          </cell>
          <cell r="C2123" t="str">
            <v>M2</v>
          </cell>
          <cell r="D2123">
            <v>41.95</v>
          </cell>
          <cell r="E2123">
            <v>5.81</v>
          </cell>
          <cell r="F2123">
            <v>47.76</v>
          </cell>
        </row>
        <row r="2124">
          <cell r="A2124">
            <v>210702</v>
          </cell>
          <cell r="B2124" t="str">
            <v>FORRO PAULISTA DE CEDRINHO (1ª QUALIDADE)</v>
          </cell>
          <cell r="C2124" t="str">
            <v>M2</v>
          </cell>
          <cell r="D2124">
            <v>52.4</v>
          </cell>
          <cell r="E2124">
            <v>11.45</v>
          </cell>
          <cell r="F2124">
            <v>63.85</v>
          </cell>
        </row>
        <row r="2125">
          <cell r="A2125">
            <v>210703</v>
          </cell>
          <cell r="B2125" t="str">
            <v>&gt;</v>
          </cell>
          <cell r="C2125" t="str">
            <v>UD</v>
          </cell>
          <cell r="D2125">
            <v>17.65</v>
          </cell>
          <cell r="E2125">
            <v>0</v>
          </cell>
          <cell r="F2125">
            <v>17.65</v>
          </cell>
        </row>
        <row r="2126">
          <cell r="A2126">
            <v>210704</v>
          </cell>
          <cell r="B2126" t="str">
            <v>&gt;</v>
          </cell>
          <cell r="C2126" t="str">
            <v>UD</v>
          </cell>
          <cell r="D2126">
            <v>17.65</v>
          </cell>
          <cell r="E2126">
            <v>0</v>
          </cell>
          <cell r="F2126">
            <v>17.65</v>
          </cell>
        </row>
        <row r="2127">
          <cell r="A2127">
            <v>210705</v>
          </cell>
          <cell r="B2127" t="str">
            <v>&gt;</v>
          </cell>
          <cell r="C2127" t="str">
            <v>UD</v>
          </cell>
          <cell r="D2127">
            <v>0</v>
          </cell>
          <cell r="E2127">
            <v>39.64</v>
          </cell>
          <cell r="F2127">
            <v>39.64</v>
          </cell>
        </row>
        <row r="2128">
          <cell r="A2128">
            <v>220000</v>
          </cell>
          <cell r="B2128" t="str">
            <v>REVESTIMENTO DE PISO</v>
          </cell>
          <cell r="C2128" t="str">
            <v> </v>
          </cell>
          <cell r="D2128">
            <v>0</v>
          </cell>
          <cell r="E2128">
            <v>0</v>
          </cell>
          <cell r="F2128">
            <v>0</v>
          </cell>
        </row>
        <row r="2129">
          <cell r="A2129">
            <v>220050</v>
          </cell>
          <cell r="B2129" t="str">
            <v>LASTRO DE CONCRETO SEM IMPERM.1:3:6</v>
          </cell>
          <cell r="C2129" t="str">
            <v>M2</v>
          </cell>
          <cell r="D2129">
            <v>7.62</v>
          </cell>
          <cell r="E2129">
            <v>3.45</v>
          </cell>
          <cell r="F2129">
            <v>11.07</v>
          </cell>
        </row>
        <row r="2130">
          <cell r="A2130">
            <v>220053</v>
          </cell>
          <cell r="B2130" t="str">
            <v>REGULARIZAÇAO DE PISO/LAJE (1:3) e=2 CM</v>
          </cell>
          <cell r="C2130" t="str">
            <v>M2</v>
          </cell>
          <cell r="D2130">
            <v>4.47</v>
          </cell>
          <cell r="E2130">
            <v>3.29</v>
          </cell>
          <cell r="F2130">
            <v>7.76</v>
          </cell>
        </row>
        <row r="2131">
          <cell r="A2131">
            <v>220060</v>
          </cell>
          <cell r="B2131" t="str">
            <v>PISO LAMINADO EM CONCRETO e=7cm 20 MPA P/QUADRA (2 X 2 M )</v>
          </cell>
          <cell r="C2131" t="str">
            <v>M2</v>
          </cell>
          <cell r="D2131">
            <v>23.35</v>
          </cell>
          <cell r="E2131">
            <v>7.7</v>
          </cell>
          <cell r="F2131">
            <v>31.05</v>
          </cell>
        </row>
        <row r="2132">
          <cell r="A2132">
            <v>220061</v>
          </cell>
          <cell r="B2132" t="str">
            <v>PISO LAMINADO C/CONCR.USINADO 20 MPA e=7 CM P/QUADRA (2 X 2 M)</v>
          </cell>
          <cell r="C2132" t="str">
            <v>M2</v>
          </cell>
          <cell r="D2132">
            <v>24.7</v>
          </cell>
          <cell r="E2132">
            <v>5.89</v>
          </cell>
          <cell r="F2132">
            <v>30.59</v>
          </cell>
        </row>
        <row r="2133">
          <cell r="A2133">
            <v>220100</v>
          </cell>
          <cell r="B2133" t="str">
            <v>PASSEIO PROTECAO EM CONC.DESEMPEN.5 CM 1:2,5:3,5</v>
          </cell>
          <cell r="C2133" t="str">
            <v>M2</v>
          </cell>
          <cell r="D2133">
            <v>11.89</v>
          </cell>
          <cell r="E2133">
            <v>13.27</v>
          </cell>
          <cell r="F2133">
            <v>25.16</v>
          </cell>
        </row>
        <row r="2134">
          <cell r="A2134">
            <v>220101</v>
          </cell>
          <cell r="B2134" t="str">
            <v>LASTRO DE CONCRETO IMPERMEABILIZADO 1:3:6</v>
          </cell>
          <cell r="C2134" t="str">
            <v>M2</v>
          </cell>
          <cell r="D2134">
            <v>9.62</v>
          </cell>
          <cell r="E2134">
            <v>3.72</v>
          </cell>
          <cell r="F2134">
            <v>13.34</v>
          </cell>
        </row>
        <row r="2135">
          <cell r="A2135">
            <v>220102</v>
          </cell>
          <cell r="B2135" t="str">
            <v>PISO CONCRETO DESEMPEN. ESPES. = 5 CM  1:2,5:3,5</v>
          </cell>
          <cell r="C2135" t="str">
            <v>M2</v>
          </cell>
          <cell r="D2135">
            <v>9.28</v>
          </cell>
          <cell r="E2135">
            <v>4.35</v>
          </cell>
          <cell r="F2135">
            <v>13.63</v>
          </cell>
        </row>
        <row r="2136">
          <cell r="A2136">
            <v>220103</v>
          </cell>
          <cell r="B2136" t="str">
            <v>CONC.ARM.ESP.=20CM BAIA TERM.RODOVIARIO 30MPA(3X3 M)COMP./S.LEITO</v>
          </cell>
          <cell r="C2136" t="str">
            <v>M2</v>
          </cell>
          <cell r="D2136">
            <v>83.04</v>
          </cell>
          <cell r="E2136">
            <v>25.14</v>
          </cell>
          <cell r="F2136">
            <v>108.18</v>
          </cell>
        </row>
        <row r="2137">
          <cell r="A2137">
            <v>220104</v>
          </cell>
          <cell r="B2137" t="str">
            <v>PISO EM CONC DESEMPENADO e=7 CM  1:2,5:3,5</v>
          </cell>
          <cell r="C2137" t="str">
            <v>M2</v>
          </cell>
          <cell r="D2137">
            <v>12.33</v>
          </cell>
          <cell r="E2137">
            <v>6.35</v>
          </cell>
          <cell r="F2137">
            <v>18.68</v>
          </cell>
        </row>
        <row r="2138">
          <cell r="A2138">
            <v>220105</v>
          </cell>
          <cell r="B2138" t="str">
            <v>PISO CONC.POLIDO e=2,0 CM (1:2:2,5) E JUNTA PL AST.17MM</v>
          </cell>
          <cell r="C2138" t="str">
            <v>M2</v>
          </cell>
          <cell r="D2138">
            <v>9.57</v>
          </cell>
          <cell r="E2138">
            <v>5.96</v>
          </cell>
          <cell r="F2138">
            <v>15.53</v>
          </cell>
        </row>
        <row r="2139">
          <cell r="A2139">
            <v>220106</v>
          </cell>
          <cell r="B2139" t="str">
            <v>CASCALHO APILOADO</v>
          </cell>
          <cell r="C2139" t="str">
            <v>M3</v>
          </cell>
          <cell r="D2139">
            <v>72</v>
          </cell>
          <cell r="E2139">
            <v>11.9</v>
          </cell>
          <cell r="F2139">
            <v>83.9</v>
          </cell>
        </row>
        <row r="2140">
          <cell r="A2140">
            <v>220107</v>
          </cell>
          <cell r="B2140" t="str">
            <v>LASTRO DE BRITA PARA PISO - (OBRAS CIVIS)</v>
          </cell>
          <cell r="C2140" t="str">
            <v>M3</v>
          </cell>
          <cell r="D2140">
            <v>50.11</v>
          </cell>
          <cell r="E2140">
            <v>9</v>
          </cell>
          <cell r="F2140">
            <v>59.11</v>
          </cell>
        </row>
        <row r="2141">
          <cell r="A2141">
            <v>220108</v>
          </cell>
          <cell r="B2141" t="str">
            <v>PISO CONC.SEMI POLIDO C/LASTRO E=7,0 CM</v>
          </cell>
          <cell r="C2141" t="str">
            <v>M2</v>
          </cell>
          <cell r="D2141">
            <v>22.26</v>
          </cell>
          <cell r="E2141">
            <v>8.32</v>
          </cell>
          <cell r="F2141">
            <v>30.58</v>
          </cell>
        </row>
        <row r="2142">
          <cell r="A2142">
            <v>220109</v>
          </cell>
          <cell r="B2142" t="str">
            <v>CONCRETO DESEMPENADO P/QD.C/LASTRO E=7,0 CM</v>
          </cell>
          <cell r="C2142" t="str">
            <v>M2</v>
          </cell>
          <cell r="D2142">
            <v>15.26</v>
          </cell>
          <cell r="E2142">
            <v>8.32</v>
          </cell>
          <cell r="F2142">
            <v>23.58</v>
          </cell>
        </row>
        <row r="2143">
          <cell r="A2143">
            <v>220111</v>
          </cell>
          <cell r="B2143" t="str">
            <v>RODAPE DE CONCRETO POLIDO 7 CM CANTO VIVO</v>
          </cell>
          <cell r="C2143" t="str">
            <v>M</v>
          </cell>
          <cell r="D2143">
            <v>2.38</v>
          </cell>
          <cell r="E2143">
            <v>1.68</v>
          </cell>
          <cell r="F2143">
            <v>4.06</v>
          </cell>
        </row>
        <row r="2144">
          <cell r="A2144">
            <v>220112</v>
          </cell>
          <cell r="B2144" t="str">
            <v>PISO CIMENTADO C/BIANCO e=1 CM (1 CI:3 ARMG))</v>
          </cell>
          <cell r="C2144" t="str">
            <v>M2</v>
          </cell>
          <cell r="D2144">
            <v>4.91</v>
          </cell>
          <cell r="E2144">
            <v>4.56</v>
          </cell>
          <cell r="F2144">
            <v>9.47</v>
          </cell>
        </row>
        <row r="2145">
          <cell r="A2145">
            <v>220113</v>
          </cell>
          <cell r="B2145" t="str">
            <v>CHAPISCO ADES.S/PISO C/BIANCO e=5 MM ( 1CI:1,5 ARMG)</v>
          </cell>
          <cell r="C2145" t="str">
            <v>M2</v>
          </cell>
          <cell r="D2145">
            <v>2.49</v>
          </cell>
          <cell r="E2145">
            <v>0.69</v>
          </cell>
          <cell r="F2145">
            <v>3.18</v>
          </cell>
        </row>
        <row r="2146">
          <cell r="A2146">
            <v>220114</v>
          </cell>
          <cell r="B2146" t="str">
            <v>CONC.DEMP.5CM C/JUNTA SX.ROLADO-10CM-1:2,5:3,5</v>
          </cell>
          <cell r="C2146" t="str">
            <v>M2</v>
          </cell>
          <cell r="D2146">
            <v>9.95</v>
          </cell>
          <cell r="E2146">
            <v>8.23</v>
          </cell>
          <cell r="F2146">
            <v>18.18</v>
          </cell>
        </row>
        <row r="2147">
          <cell r="A2147">
            <v>220201</v>
          </cell>
          <cell r="B2147" t="str">
            <v>CIMENT.LISO IMP.NATURAL E=2CM C/JUNTA PL.1CI:3ARMG</v>
          </cell>
          <cell r="C2147" t="str">
            <v>M2</v>
          </cell>
          <cell r="D2147">
            <v>5.56</v>
          </cell>
          <cell r="E2147">
            <v>4.65</v>
          </cell>
          <cell r="F2147">
            <v>10.21</v>
          </cell>
        </row>
        <row r="2148">
          <cell r="A2148">
            <v>220202</v>
          </cell>
          <cell r="B2148" t="str">
            <v>CIMENT.RUST.IMP.NATURAL E=.2CM C/JUNTA PL.1CI:3ARMG</v>
          </cell>
          <cell r="C2148" t="str">
            <v>M2</v>
          </cell>
          <cell r="D2148">
            <v>5.56</v>
          </cell>
          <cell r="E2148">
            <v>5.96</v>
          </cell>
          <cell r="F2148">
            <v>11.52</v>
          </cell>
        </row>
        <row r="2149">
          <cell r="A2149">
            <v>220301</v>
          </cell>
          <cell r="B2149" t="str">
            <v>CIMENT.RUSTICO E=2CM C/JUNTA PLAST.1 CI:3 ARMG</v>
          </cell>
          <cell r="C2149" t="str">
            <v>M2</v>
          </cell>
          <cell r="D2149">
            <v>5.19</v>
          </cell>
          <cell r="E2149">
            <v>5.96</v>
          </cell>
          <cell r="F2149">
            <v>11.15</v>
          </cell>
        </row>
        <row r="2150">
          <cell r="A2150">
            <v>220302</v>
          </cell>
          <cell r="B2150" t="str">
            <v>PISO CIMENTADO RUSTICO ESP=2 CM SEM JUNTA</v>
          </cell>
          <cell r="C2150" t="str">
            <v>M2</v>
          </cell>
          <cell r="D2150">
            <v>4.47</v>
          </cell>
          <cell r="E2150">
            <v>5.96</v>
          </cell>
          <cell r="F2150">
            <v>10.43</v>
          </cell>
        </row>
        <row r="2151">
          <cell r="A2151">
            <v>220305</v>
          </cell>
          <cell r="B2151" t="str">
            <v>CERAMICA ESMALTADA 20 X 20</v>
          </cell>
          <cell r="C2151" t="str">
            <v>M2</v>
          </cell>
          <cell r="D2151">
            <v>29.34</v>
          </cell>
          <cell r="E2151">
            <v>8.95</v>
          </cell>
          <cell r="F2151">
            <v>38.29</v>
          </cell>
        </row>
        <row r="2152">
          <cell r="A2152">
            <v>220306</v>
          </cell>
          <cell r="B2152" t="str">
            <v>RODAPE DE CERAMICA ESMALTADA 20 X20</v>
          </cell>
          <cell r="C2152" t="str">
            <v>ML</v>
          </cell>
          <cell r="D2152">
            <v>1.96</v>
          </cell>
          <cell r="E2152">
            <v>8.21</v>
          </cell>
          <cell r="F2152">
            <v>10.17</v>
          </cell>
        </row>
        <row r="2153">
          <cell r="A2153">
            <v>220309</v>
          </cell>
          <cell r="B2153" t="str">
            <v>CERAMICA 30 X 30</v>
          </cell>
          <cell r="C2153" t="str">
            <v>M2</v>
          </cell>
          <cell r="D2153">
            <v>28.4</v>
          </cell>
          <cell r="E2153">
            <v>9.18</v>
          </cell>
          <cell r="F2153">
            <v>37.58</v>
          </cell>
        </row>
        <row r="2154">
          <cell r="A2154">
            <v>220310</v>
          </cell>
          <cell r="B2154" t="str">
            <v>RODAPE DE CERAMICA 30 X 30</v>
          </cell>
          <cell r="C2154" t="str">
            <v>ML</v>
          </cell>
          <cell r="D2154">
            <v>2.11</v>
          </cell>
          <cell r="E2154">
            <v>8.21</v>
          </cell>
          <cell r="F2154">
            <v>10.32</v>
          </cell>
        </row>
        <row r="2155">
          <cell r="A2155">
            <v>220311</v>
          </cell>
          <cell r="B2155" t="str">
            <v>CERAMICA ANTI-DERRAPANTE</v>
          </cell>
          <cell r="C2155" t="str">
            <v>M2</v>
          </cell>
          <cell r="D2155">
            <v>28.4</v>
          </cell>
          <cell r="E2155">
            <v>8.95</v>
          </cell>
          <cell r="F2155">
            <v>37.35</v>
          </cell>
        </row>
        <row r="2156">
          <cell r="A2156">
            <v>220312</v>
          </cell>
          <cell r="B2156" t="str">
            <v>RODAPE DE CERAMICA ANTI-DERRAPANTE</v>
          </cell>
          <cell r="C2156" t="str">
            <v>ML</v>
          </cell>
          <cell r="D2156">
            <v>2.11</v>
          </cell>
          <cell r="E2156">
            <v>8.21</v>
          </cell>
          <cell r="F2156">
            <v>10.32</v>
          </cell>
        </row>
        <row r="2157">
          <cell r="A2157">
            <v>220401</v>
          </cell>
          <cell r="B2157" t="str">
            <v>PISO DE ARDOSIA SERRADO</v>
          </cell>
          <cell r="C2157" t="str">
            <v>M2</v>
          </cell>
          <cell r="D2157">
            <v>18</v>
          </cell>
          <cell r="E2157">
            <v>9.18</v>
          </cell>
          <cell r="F2157">
            <v>27.18</v>
          </cell>
        </row>
        <row r="2158">
          <cell r="A2158">
            <v>220402</v>
          </cell>
          <cell r="B2158" t="str">
            <v>RODAPE DE ARDOSIA</v>
          </cell>
          <cell r="C2158" t="str">
            <v>ML</v>
          </cell>
          <cell r="D2158">
            <v>1.33</v>
          </cell>
          <cell r="E2158">
            <v>8.21</v>
          </cell>
          <cell r="F2158">
            <v>9.54</v>
          </cell>
        </row>
        <row r="2159">
          <cell r="A2159">
            <v>220403</v>
          </cell>
          <cell r="B2159" t="str">
            <v>PISO ARENITO SERRADO (PIRENOP.ASSENT.BARRO)</v>
          </cell>
          <cell r="C2159" t="str">
            <v>M2</v>
          </cell>
          <cell r="D2159">
            <v>30.41</v>
          </cell>
          <cell r="E2159">
            <v>11.45</v>
          </cell>
          <cell r="F2159">
            <v>41.86</v>
          </cell>
        </row>
        <row r="2160">
          <cell r="A2160">
            <v>220501</v>
          </cell>
          <cell r="B2160" t="str">
            <v>&gt;</v>
          </cell>
          <cell r="C2160" t="str">
            <v>UD</v>
          </cell>
          <cell r="D2160">
            <v>17.65</v>
          </cell>
          <cell r="E2160">
            <v>0</v>
          </cell>
          <cell r="F2160">
            <v>17.65</v>
          </cell>
        </row>
        <row r="2161">
          <cell r="A2161">
            <v>220502</v>
          </cell>
          <cell r="B2161" t="str">
            <v>&gt;</v>
          </cell>
          <cell r="C2161" t="str">
            <v>UD</v>
          </cell>
          <cell r="D2161">
            <v>0</v>
          </cell>
          <cell r="E2161">
            <v>39.64</v>
          </cell>
          <cell r="F2161">
            <v>39.64</v>
          </cell>
        </row>
        <row r="2162">
          <cell r="A2162">
            <v>220801</v>
          </cell>
          <cell r="B2162" t="str">
            <v>REVESTIMENTO COM TABUA CORRIDA-SENTIDO RETO</v>
          </cell>
          <cell r="C2162" t="str">
            <v>M2</v>
          </cell>
          <cell r="D2162">
            <v>120.09</v>
          </cell>
          <cell r="E2162">
            <v>21.23</v>
          </cell>
          <cell r="F2162">
            <v>141.32</v>
          </cell>
        </row>
        <row r="2163">
          <cell r="A2163">
            <v>220802</v>
          </cell>
          <cell r="B2163" t="str">
            <v>RODAPE DE MADEIRA</v>
          </cell>
          <cell r="C2163" t="str">
            <v>ML</v>
          </cell>
          <cell r="D2163">
            <v>7.4</v>
          </cell>
          <cell r="E2163">
            <v>4.11</v>
          </cell>
          <cell r="F2163">
            <v>11.51</v>
          </cell>
        </row>
        <row r="2164">
          <cell r="A2164">
            <v>220901</v>
          </cell>
          <cell r="B2164" t="str">
            <v>CIMENT.LISO C/OX.FERRO E=2 CM C/JUNTA PL.1CI:3ARMG</v>
          </cell>
          <cell r="C2164" t="str">
            <v>M2</v>
          </cell>
          <cell r="D2164">
            <v>7.11</v>
          </cell>
          <cell r="E2164">
            <v>4.65</v>
          </cell>
          <cell r="F2164">
            <v>11.76</v>
          </cell>
        </row>
        <row r="2165">
          <cell r="A2165">
            <v>220902</v>
          </cell>
          <cell r="B2165" t="str">
            <v>RODAPE DE MASSA (ICI:3 ARMG)</v>
          </cell>
          <cell r="C2165" t="str">
            <v>ML</v>
          </cell>
          <cell r="D2165">
            <v>0.64</v>
          </cell>
          <cell r="E2165">
            <v>2.67</v>
          </cell>
          <cell r="F2165">
            <v>3.31</v>
          </cell>
        </row>
        <row r="2166">
          <cell r="A2166">
            <v>220903</v>
          </cell>
          <cell r="B2166" t="str">
            <v>PISO ALTA RESIST.C/BASE REGULARIZ.E JUNTA PL.27MM</v>
          </cell>
          <cell r="C2166" t="str">
            <v>M2</v>
          </cell>
          <cell r="D2166">
            <v>20.2</v>
          </cell>
          <cell r="E2166">
            <v>21.19</v>
          </cell>
          <cell r="F2166">
            <v>41.39</v>
          </cell>
        </row>
        <row r="2167">
          <cell r="A2167">
            <v>220904</v>
          </cell>
          <cell r="B2167" t="str">
            <v>RODAPE ALTA RESIST.7 CM CANT.VIVO</v>
          </cell>
          <cell r="C2167" t="str">
            <v>ML</v>
          </cell>
          <cell r="D2167">
            <v>1.22</v>
          </cell>
          <cell r="E2167">
            <v>3.5</v>
          </cell>
          <cell r="F2167">
            <v>4.72</v>
          </cell>
        </row>
        <row r="2168">
          <cell r="A2168">
            <v>220905</v>
          </cell>
          <cell r="B2168" t="str">
            <v>DEGRAUS DE ALTA RESISTENCIA</v>
          </cell>
          <cell r="C2168" t="str">
            <v>ML</v>
          </cell>
          <cell r="D2168">
            <v>6.71</v>
          </cell>
          <cell r="E2168">
            <v>31.12</v>
          </cell>
          <cell r="F2168">
            <v>37.83</v>
          </cell>
        </row>
        <row r="2169">
          <cell r="A2169">
            <v>220906</v>
          </cell>
          <cell r="B2169" t="str">
            <v>PISO EM PEDRA PORTUGUESA</v>
          </cell>
          <cell r="C2169" t="str">
            <v>M2</v>
          </cell>
          <cell r="D2169">
            <v>32.65</v>
          </cell>
          <cell r="E2169">
            <v>6.81</v>
          </cell>
          <cell r="F2169">
            <v>39.46</v>
          </cell>
        </row>
        <row r="2170">
          <cell r="A2170">
            <v>220907</v>
          </cell>
          <cell r="B2170" t="str">
            <v>PISO EM MARMORE C/REGULARIZACAO</v>
          </cell>
          <cell r="C2170" t="str">
            <v>M2</v>
          </cell>
          <cell r="D2170">
            <v>95.4</v>
          </cell>
          <cell r="E2170">
            <v>11.36</v>
          </cell>
          <cell r="F2170">
            <v>106.76</v>
          </cell>
        </row>
        <row r="2171">
          <cell r="A2171">
            <v>220908</v>
          </cell>
          <cell r="B2171" t="str">
            <v>PISO CERAMICA DE ALTA RESISTENCIA</v>
          </cell>
          <cell r="C2171" t="str">
            <v>M2</v>
          </cell>
          <cell r="D2171">
            <v>32.95</v>
          </cell>
          <cell r="E2171">
            <v>8.95</v>
          </cell>
          <cell r="F2171">
            <v>41.9</v>
          </cell>
        </row>
        <row r="2172">
          <cell r="A2172">
            <v>220909</v>
          </cell>
          <cell r="B2172" t="str">
            <v>RODAPE DE CERAMICA DE ALTA RESIST.</v>
          </cell>
          <cell r="C2172" t="str">
            <v>ML</v>
          </cell>
          <cell r="D2172">
            <v>2.45</v>
          </cell>
          <cell r="E2172">
            <v>8.21</v>
          </cell>
          <cell r="F2172">
            <v>10.66</v>
          </cell>
        </row>
        <row r="2173">
          <cell r="A2173">
            <v>220910</v>
          </cell>
          <cell r="B2173" t="str">
            <v>CONCR.SEIXO ROL.SEMI POLIDO 3CM(1:2:2,5) C/JUNTA 27MM</v>
          </cell>
          <cell r="C2173" t="str">
            <v>M2</v>
          </cell>
          <cell r="D2173">
            <v>12.23</v>
          </cell>
          <cell r="E2173">
            <v>14.85</v>
          </cell>
          <cell r="F2173">
            <v>27.08</v>
          </cell>
        </row>
        <row r="2174">
          <cell r="A2174">
            <v>220911</v>
          </cell>
          <cell r="B2174" t="str">
            <v>JUNTA/DILATACAO C/SEIXO ROLADO</v>
          </cell>
          <cell r="C2174" t="str">
            <v>M2</v>
          </cell>
          <cell r="D2174">
            <v>10.14</v>
          </cell>
          <cell r="E2174">
            <v>26.72</v>
          </cell>
          <cell r="F2174">
            <v>36.86</v>
          </cell>
        </row>
        <row r="2175">
          <cell r="A2175">
            <v>220912</v>
          </cell>
          <cell r="B2175" t="str">
            <v>ASSOALHO EM MADEIRA DE LEI</v>
          </cell>
          <cell r="C2175" t="str">
            <v>M2</v>
          </cell>
          <cell r="D2175">
            <v>115.45</v>
          </cell>
          <cell r="E2175">
            <v>21.23</v>
          </cell>
          <cell r="F2175">
            <v>136.68</v>
          </cell>
        </row>
        <row r="2176">
          <cell r="A2176">
            <v>220913</v>
          </cell>
          <cell r="B2176" t="str">
            <v>PISO EM GRANITO IMPERMEABILIZADO E COM REGULARIZACAO</v>
          </cell>
          <cell r="C2176" t="str">
            <v>M2</v>
          </cell>
          <cell r="D2176">
            <v>92.4</v>
          </cell>
          <cell r="E2176">
            <v>11.72</v>
          </cell>
          <cell r="F2176">
            <v>104.12</v>
          </cell>
        </row>
        <row r="2177">
          <cell r="A2177">
            <v>220914</v>
          </cell>
          <cell r="B2177" t="str">
            <v>RODAPE ALTA RESIST.10 CM CANTO ARRE</v>
          </cell>
          <cell r="C2177" t="str">
            <v>M</v>
          </cell>
          <cell r="D2177">
            <v>2.12</v>
          </cell>
          <cell r="E2177">
            <v>5.73</v>
          </cell>
          <cell r="F2177">
            <v>7.85</v>
          </cell>
        </row>
        <row r="2178">
          <cell r="A2178">
            <v>220917</v>
          </cell>
          <cell r="B2178" t="str">
            <v>RODAPE DE GRANITO</v>
          </cell>
          <cell r="C2178" t="str">
            <v>ML</v>
          </cell>
          <cell r="D2178">
            <v>11.39</v>
          </cell>
          <cell r="E2178">
            <v>3.5</v>
          </cell>
          <cell r="F2178">
            <v>14.89</v>
          </cell>
        </row>
        <row r="2179">
          <cell r="A2179">
            <v>220920</v>
          </cell>
          <cell r="B2179" t="str">
            <v>SOLEIRA EM GRANITO</v>
          </cell>
          <cell r="C2179" t="str">
            <v>M2</v>
          </cell>
          <cell r="D2179">
            <v>155.4</v>
          </cell>
          <cell r="E2179">
            <v>8.95</v>
          </cell>
          <cell r="F2179">
            <v>164.35</v>
          </cell>
        </row>
        <row r="2180">
          <cell r="A2180">
            <v>221000</v>
          </cell>
          <cell r="B2180" t="str">
            <v>BORRACHA ANTIDER.C/REG.E=2CM E NATA DE CIMENTO</v>
          </cell>
          <cell r="C2180" t="str">
            <v>M2</v>
          </cell>
          <cell r="D2180">
            <v>41.38</v>
          </cell>
          <cell r="E2180">
            <v>5.96</v>
          </cell>
          <cell r="F2180">
            <v>47.34</v>
          </cell>
        </row>
        <row r="2181">
          <cell r="A2181">
            <v>221001</v>
          </cell>
          <cell r="B2181" t="str">
            <v>PISO VINILICO C/REGULARIZ. E=2CM E NATA DE CIMENTO</v>
          </cell>
          <cell r="C2181" t="str">
            <v>M2</v>
          </cell>
          <cell r="D2181">
            <v>39.28</v>
          </cell>
          <cell r="E2181">
            <v>5.96</v>
          </cell>
          <cell r="F2181">
            <v>45.24</v>
          </cell>
        </row>
        <row r="2182">
          <cell r="A2182">
            <v>221002</v>
          </cell>
          <cell r="B2182" t="str">
            <v>RODAPE DE PLASTICO P/ PISO VINILICO/BORRACHA</v>
          </cell>
          <cell r="C2182" t="str">
            <v>ML</v>
          </cell>
          <cell r="D2182">
            <v>5.7</v>
          </cell>
          <cell r="E2182">
            <v>0.24</v>
          </cell>
          <cell r="F2182">
            <v>5.94</v>
          </cell>
        </row>
        <row r="2183">
          <cell r="A2183">
            <v>221003</v>
          </cell>
          <cell r="B2183" t="str">
            <v>PISO VINÍLICO TRÁFEGO INT.C/ REGULARIZ. E=2CM E NATA DE CIMENTO</v>
          </cell>
          <cell r="C2183" t="str">
            <v>M2</v>
          </cell>
          <cell r="D2183">
            <v>44.53</v>
          </cell>
          <cell r="E2183">
            <v>5.96</v>
          </cell>
          <cell r="F2183">
            <v>50.49</v>
          </cell>
        </row>
        <row r="2184">
          <cell r="A2184">
            <v>221101</v>
          </cell>
          <cell r="B2184" t="str">
            <v>GRANITINA C/REGULAR.E=2CM E JUNTA PLASTICA 27MM</v>
          </cell>
          <cell r="C2184" t="str">
            <v>M2</v>
          </cell>
          <cell r="D2184">
            <v>25.19</v>
          </cell>
          <cell r="E2184">
            <v>5.96</v>
          </cell>
          <cell r="F2184">
            <v>31.15</v>
          </cell>
        </row>
        <row r="2185">
          <cell r="A2185">
            <v>221102</v>
          </cell>
          <cell r="B2185" t="str">
            <v>RODAPE DE GRANITINA</v>
          </cell>
          <cell r="C2185" t="str">
            <v>ML</v>
          </cell>
          <cell r="D2185">
            <v>4</v>
          </cell>
          <cell r="E2185">
            <v>0</v>
          </cell>
          <cell r="F2185">
            <v>4</v>
          </cell>
        </row>
        <row r="2186">
          <cell r="A2186">
            <v>221103</v>
          </cell>
          <cell r="B2186" t="str">
            <v>RASP./APLIC.RESINA ACRILICA UMA DEMAO</v>
          </cell>
          <cell r="C2186" t="str">
            <v>M2</v>
          </cell>
          <cell r="D2186">
            <v>7</v>
          </cell>
          <cell r="E2186">
            <v>0</v>
          </cell>
          <cell r="F2186">
            <v>7</v>
          </cell>
        </row>
        <row r="2187">
          <cell r="A2187">
            <v>221104</v>
          </cell>
          <cell r="B2187" t="str">
            <v>RASP/APLIC.RESINA ACRILICA DUAS DEMAOS</v>
          </cell>
          <cell r="C2187" t="str">
            <v>M2</v>
          </cell>
          <cell r="D2187">
            <v>8</v>
          </cell>
          <cell r="E2187">
            <v>0</v>
          </cell>
          <cell r="F2187">
            <v>8</v>
          </cell>
        </row>
        <row r="2188">
          <cell r="A2188">
            <v>221105</v>
          </cell>
          <cell r="B2188" t="str">
            <v>&gt;</v>
          </cell>
          <cell r="C2188" t="str">
            <v>UD</v>
          </cell>
          <cell r="D2188">
            <v>17.65</v>
          </cell>
          <cell r="E2188">
            <v>0</v>
          </cell>
          <cell r="F2188">
            <v>17.65</v>
          </cell>
        </row>
        <row r="2189">
          <cell r="A2189">
            <v>221106</v>
          </cell>
          <cell r="B2189" t="str">
            <v>GRANITINA C/OX.FERRO REGUL.E=2CM  JUNTA PL.27MM</v>
          </cell>
          <cell r="C2189" t="str">
            <v>M2</v>
          </cell>
          <cell r="D2189">
            <v>36.13</v>
          </cell>
          <cell r="E2189">
            <v>5.96</v>
          </cell>
          <cell r="F2189">
            <v>42.09</v>
          </cell>
        </row>
        <row r="2190">
          <cell r="A2190">
            <v>221107</v>
          </cell>
          <cell r="B2190" t="str">
            <v>DEGRAUS DE GRANITINA C/REGULARIZACAO</v>
          </cell>
          <cell r="C2190" t="str">
            <v>M</v>
          </cell>
          <cell r="D2190">
            <v>20.4</v>
          </cell>
          <cell r="E2190">
            <v>4.4</v>
          </cell>
          <cell r="F2190">
            <v>24.8</v>
          </cell>
        </row>
        <row r="2191">
          <cell r="A2191">
            <v>221108</v>
          </cell>
          <cell r="B2191" t="str">
            <v>DEMARCACAO DE QUADRA C/PISO VINILICO</v>
          </cell>
          <cell r="C2191" t="str">
            <v>ML</v>
          </cell>
          <cell r="D2191">
            <v>1.86</v>
          </cell>
          <cell r="E2191">
            <v>2.26</v>
          </cell>
          <cell r="F2191">
            <v>4.12</v>
          </cell>
        </row>
        <row r="2192">
          <cell r="A2192">
            <v>221109</v>
          </cell>
          <cell r="B2192" t="str">
            <v>TESTEIRA CANTONEIRA ALUMINIO</v>
          </cell>
          <cell r="C2192" t="str">
            <v>ML</v>
          </cell>
          <cell r="D2192">
            <v>10.96</v>
          </cell>
          <cell r="E2192">
            <v>3.53</v>
          </cell>
          <cell r="F2192">
            <v>14.49</v>
          </cell>
        </row>
        <row r="2193">
          <cell r="A2193">
            <v>230000</v>
          </cell>
          <cell r="B2193" t="str">
            <v>FERRAGENS</v>
          </cell>
          <cell r="C2193" t="str">
            <v> </v>
          </cell>
          <cell r="D2193">
            <v>0</v>
          </cell>
          <cell r="E2193">
            <v>0</v>
          </cell>
          <cell r="F2193">
            <v>0</v>
          </cell>
        </row>
        <row r="2194">
          <cell r="A2194">
            <v>230101</v>
          </cell>
          <cell r="B2194" t="str">
            <v>FECH.(ALAV.) LAFONTE 6236 E/8766- E17 IMAB</v>
          </cell>
          <cell r="C2194" t="str">
            <v>UN</v>
          </cell>
          <cell r="D2194">
            <v>55</v>
          </cell>
          <cell r="E2194">
            <v>6.69</v>
          </cell>
          <cell r="F2194">
            <v>61.69</v>
          </cell>
        </row>
        <row r="2195">
          <cell r="A2195">
            <v>230102</v>
          </cell>
          <cell r="B2195" t="str">
            <v>FECH.(ALAV.) LAFONTE 6236 I /8766- I18 IMAB</v>
          </cell>
          <cell r="C2195" t="str">
            <v>UN</v>
          </cell>
          <cell r="D2195">
            <v>44</v>
          </cell>
          <cell r="E2195">
            <v>6.69</v>
          </cell>
          <cell r="F2195">
            <v>50.69</v>
          </cell>
        </row>
        <row r="2196">
          <cell r="A2196">
            <v>230103</v>
          </cell>
          <cell r="B2196" t="str">
            <v>FECHADURA TIPO LIVRE OCUPADO (819 IMAB/719 LA FONTE)</v>
          </cell>
          <cell r="C2196" t="str">
            <v>UN</v>
          </cell>
          <cell r="D2196">
            <v>27</v>
          </cell>
          <cell r="E2196">
            <v>6.69</v>
          </cell>
          <cell r="F2196">
            <v>33.69</v>
          </cell>
        </row>
        <row r="2197">
          <cell r="A2197">
            <v>230104</v>
          </cell>
          <cell r="B2197" t="str">
            <v>FECH. TIPO BICO DE PAPAGAIO (1222 LAFONTE/1161 E - 30  IMAB)</v>
          </cell>
          <cell r="C2197" t="str">
            <v>UN</v>
          </cell>
          <cell r="D2197">
            <v>63</v>
          </cell>
          <cell r="E2197">
            <v>10.04</v>
          </cell>
          <cell r="F2197">
            <v>73.04</v>
          </cell>
        </row>
        <row r="2198">
          <cell r="A2198">
            <v>230105</v>
          </cell>
          <cell r="B2198" t="str">
            <v>FECH.(ALAV.) LAFONTE 6236 B/8766 - B19 IMAB</v>
          </cell>
          <cell r="C2198" t="str">
            <v>UN</v>
          </cell>
          <cell r="D2198">
            <v>44</v>
          </cell>
          <cell r="E2198">
            <v>6.69</v>
          </cell>
          <cell r="F2198">
            <v>50.69</v>
          </cell>
        </row>
        <row r="2199">
          <cell r="A2199">
            <v>230106</v>
          </cell>
          <cell r="B2199" t="str">
            <v>TARGETA NIQUELADA No. 03</v>
          </cell>
          <cell r="C2199" t="str">
            <v>UN</v>
          </cell>
          <cell r="D2199">
            <v>5.2</v>
          </cell>
          <cell r="E2199">
            <v>3.35</v>
          </cell>
          <cell r="F2199">
            <v>8.55</v>
          </cell>
        </row>
        <row r="2200">
          <cell r="A2200">
            <v>230107</v>
          </cell>
          <cell r="B2200" t="str">
            <v>FECH.(BOLA) LAFONTE 2078 - E/9158 - E17 IMAB</v>
          </cell>
          <cell r="C2200" t="str">
            <v>UN</v>
          </cell>
          <cell r="D2200">
            <v>72.6</v>
          </cell>
          <cell r="E2200">
            <v>6.69</v>
          </cell>
          <cell r="F2200">
            <v>79.29</v>
          </cell>
        </row>
        <row r="2201">
          <cell r="A2201">
            <v>230108</v>
          </cell>
          <cell r="B2201" t="str">
            <v>FECH.BOLA)  LAFONTE 2078 - I /9158  - I18 IMAB</v>
          </cell>
          <cell r="C2201" t="str">
            <v>UN</v>
          </cell>
          <cell r="D2201">
            <v>62.6</v>
          </cell>
          <cell r="E2201">
            <v>6.69</v>
          </cell>
          <cell r="F2201">
            <v>69.29</v>
          </cell>
        </row>
        <row r="2202">
          <cell r="A2202">
            <v>230109</v>
          </cell>
          <cell r="B2202" t="str">
            <v>FECH.LAFONTE 2078 - B / BOLA WC / 9158 - B19 IMAB</v>
          </cell>
          <cell r="C2202" t="str">
            <v>UN</v>
          </cell>
          <cell r="D2202">
            <v>62.6</v>
          </cell>
          <cell r="E2202">
            <v>6.69</v>
          </cell>
          <cell r="F2202">
            <v>69.29</v>
          </cell>
        </row>
        <row r="2203">
          <cell r="A2203">
            <v>230110</v>
          </cell>
          <cell r="B2203" t="str">
            <v>TARGETA GALVANIZADA 12 X 2 CM PARAFUSADA</v>
          </cell>
          <cell r="C2203" t="str">
            <v>UN</v>
          </cell>
          <cell r="D2203">
            <v>4.9</v>
          </cell>
          <cell r="E2203">
            <v>3.35</v>
          </cell>
          <cell r="F2203">
            <v>8.25</v>
          </cell>
        </row>
        <row r="2204">
          <cell r="A2204">
            <v>230171</v>
          </cell>
          <cell r="B2204" t="str">
            <v>MACANETA TIPO BOLA</v>
          </cell>
          <cell r="C2204" t="str">
            <v>CJ</v>
          </cell>
          <cell r="D2204">
            <v>27.62</v>
          </cell>
          <cell r="E2204">
            <v>1.14</v>
          </cell>
          <cell r="F2204">
            <v>28.76</v>
          </cell>
        </row>
        <row r="2205">
          <cell r="A2205">
            <v>230172</v>
          </cell>
          <cell r="B2205" t="str">
            <v>BARRA P/DEFICIENTE FISICO B6 PADRAO AGETOP</v>
          </cell>
          <cell r="C2205" t="str">
            <v>UN</v>
          </cell>
          <cell r="D2205">
            <v>15.07</v>
          </cell>
          <cell r="E2205">
            <v>36.14</v>
          </cell>
          <cell r="F2205">
            <v>51.21</v>
          </cell>
        </row>
        <row r="2206">
          <cell r="A2206">
            <v>230200</v>
          </cell>
          <cell r="B2206" t="str">
            <v>DOBRADICA P/ARMARIO</v>
          </cell>
          <cell r="C2206" t="str">
            <v>UN</v>
          </cell>
          <cell r="D2206">
            <v>2.3</v>
          </cell>
          <cell r="E2206">
            <v>1.71</v>
          </cell>
          <cell r="F2206">
            <v>4.01</v>
          </cell>
        </row>
        <row r="2207">
          <cell r="A2207">
            <v>230201</v>
          </cell>
          <cell r="B2207" t="str">
            <v>DOBRADICA 3" x 3 1/2" FERRO POLIDO</v>
          </cell>
          <cell r="C2207" t="str">
            <v>UN</v>
          </cell>
          <cell r="D2207">
            <v>1</v>
          </cell>
          <cell r="E2207">
            <v>2.86</v>
          </cell>
          <cell r="F2207">
            <v>3.86</v>
          </cell>
        </row>
        <row r="2208">
          <cell r="A2208">
            <v>230202</v>
          </cell>
          <cell r="B2208" t="str">
            <v>DOBRADICA 3" X 3 1/2" CROMADA</v>
          </cell>
          <cell r="C2208" t="str">
            <v>UN</v>
          </cell>
          <cell r="D2208">
            <v>4.5</v>
          </cell>
          <cell r="E2208">
            <v>5.73</v>
          </cell>
          <cell r="F2208">
            <v>10.23</v>
          </cell>
        </row>
        <row r="2209">
          <cell r="A2209">
            <v>230203</v>
          </cell>
          <cell r="B2209" t="str">
            <v>&gt;</v>
          </cell>
          <cell r="C2209" t="str">
            <v>UD</v>
          </cell>
          <cell r="D2209">
            <v>17.65</v>
          </cell>
          <cell r="E2209">
            <v>0</v>
          </cell>
          <cell r="F2209">
            <v>17.65</v>
          </cell>
        </row>
        <row r="2210">
          <cell r="A2210">
            <v>230204</v>
          </cell>
          <cell r="B2210" t="str">
            <v>&gt;</v>
          </cell>
          <cell r="C2210" t="str">
            <v>UD</v>
          </cell>
          <cell r="D2210">
            <v>17.65</v>
          </cell>
          <cell r="E2210">
            <v>0</v>
          </cell>
          <cell r="F2210">
            <v>17.65</v>
          </cell>
        </row>
        <row r="2211">
          <cell r="A2211">
            <v>230205</v>
          </cell>
          <cell r="B2211" t="str">
            <v>&gt;</v>
          </cell>
          <cell r="C2211" t="str">
            <v>UD</v>
          </cell>
          <cell r="D2211">
            <v>0</v>
          </cell>
          <cell r="E2211">
            <v>39.64</v>
          </cell>
          <cell r="F2211">
            <v>39.64</v>
          </cell>
        </row>
        <row r="2212">
          <cell r="A2212">
            <v>230206</v>
          </cell>
          <cell r="B2212" t="str">
            <v>CANTONEIRA PEQUENA P/DIVISORIAS</v>
          </cell>
          <cell r="C2212" t="str">
            <v>UN</v>
          </cell>
          <cell r="D2212">
            <v>10.9</v>
          </cell>
          <cell r="E2212">
            <v>0</v>
          </cell>
          <cell r="F2212">
            <v>10.9</v>
          </cell>
        </row>
        <row r="2213">
          <cell r="A2213">
            <v>230207</v>
          </cell>
          <cell r="B2213" t="str">
            <v>CANTONEIRA GRANDE P/DIVISORIAS</v>
          </cell>
          <cell r="C2213" t="str">
            <v>UN</v>
          </cell>
          <cell r="D2213">
            <v>19.9</v>
          </cell>
          <cell r="E2213">
            <v>0</v>
          </cell>
          <cell r="F2213">
            <v>19.9</v>
          </cell>
        </row>
        <row r="2214">
          <cell r="A2214">
            <v>230208</v>
          </cell>
          <cell r="B2214" t="str">
            <v>CHAPA SUPORTE P/DIVISORIAS</v>
          </cell>
          <cell r="C2214" t="str">
            <v>UN</v>
          </cell>
          <cell r="D2214">
            <v>13.5</v>
          </cell>
          <cell r="E2214">
            <v>0</v>
          </cell>
          <cell r="F2214">
            <v>13.5</v>
          </cell>
        </row>
        <row r="2215">
          <cell r="A2215">
            <v>230209</v>
          </cell>
          <cell r="B2215" t="str">
            <v>BATENTE C/ENCOSTO BORRACHA P/DIVISORIAS</v>
          </cell>
          <cell r="C2215" t="str">
            <v>UN</v>
          </cell>
          <cell r="D2215">
            <v>20</v>
          </cell>
          <cell r="E2215">
            <v>0</v>
          </cell>
          <cell r="F2215">
            <v>20</v>
          </cell>
        </row>
        <row r="2216">
          <cell r="A2216">
            <v>230210</v>
          </cell>
          <cell r="B2216" t="str">
            <v>DOBRADICA C/MOLA P/PORTA/DIVISORIAS</v>
          </cell>
          <cell r="C2216" t="str">
            <v>UN</v>
          </cell>
          <cell r="D2216">
            <v>43.5</v>
          </cell>
          <cell r="E2216">
            <v>0</v>
          </cell>
          <cell r="F2216">
            <v>43.5</v>
          </cell>
        </row>
        <row r="2217">
          <cell r="A2217">
            <v>230211</v>
          </cell>
          <cell r="B2217" t="str">
            <v>PARAFUSO P/FERRAGENS/DIVISORIAS</v>
          </cell>
          <cell r="C2217" t="str">
            <v>UN</v>
          </cell>
          <cell r="D2217">
            <v>3.5</v>
          </cell>
          <cell r="E2217">
            <v>0</v>
          </cell>
          <cell r="F2217">
            <v>3.5</v>
          </cell>
        </row>
        <row r="2218">
          <cell r="A2218">
            <v>230801</v>
          </cell>
          <cell r="B2218" t="str">
            <v>CORRENTE 4 MM P/CADEADO</v>
          </cell>
          <cell r="C2218" t="str">
            <v>M</v>
          </cell>
          <cell r="D2218">
            <v>2.52</v>
          </cell>
          <cell r="E2218">
            <v>0</v>
          </cell>
          <cell r="F2218">
            <v>2.52</v>
          </cell>
        </row>
        <row r="2219">
          <cell r="A2219">
            <v>230802</v>
          </cell>
          <cell r="B2219" t="str">
            <v>CADEADO 20 MM</v>
          </cell>
          <cell r="C2219" t="str">
            <v>UN</v>
          </cell>
          <cell r="D2219">
            <v>5.6</v>
          </cell>
          <cell r="E2219">
            <v>0</v>
          </cell>
          <cell r="F2219">
            <v>5.6</v>
          </cell>
        </row>
        <row r="2220">
          <cell r="A2220">
            <v>230803</v>
          </cell>
          <cell r="B2220" t="str">
            <v>CADEADO 30 MM</v>
          </cell>
          <cell r="C2220" t="str">
            <v>UN</v>
          </cell>
          <cell r="D2220">
            <v>7.6</v>
          </cell>
          <cell r="E2220">
            <v>0</v>
          </cell>
          <cell r="F2220">
            <v>7.6</v>
          </cell>
        </row>
        <row r="2221">
          <cell r="A2221">
            <v>230804</v>
          </cell>
          <cell r="B2221" t="str">
            <v>CADEADO 50 MM</v>
          </cell>
          <cell r="C2221" t="str">
            <v>UN</v>
          </cell>
          <cell r="D2221">
            <v>15.3</v>
          </cell>
          <cell r="E2221">
            <v>0</v>
          </cell>
          <cell r="F2221">
            <v>15.3</v>
          </cell>
        </row>
        <row r="2222">
          <cell r="A2222">
            <v>240000</v>
          </cell>
          <cell r="B2222" t="str">
            <v>MARCENARIA</v>
          </cell>
          <cell r="C2222" t="str">
            <v> </v>
          </cell>
          <cell r="D2222">
            <v>0</v>
          </cell>
          <cell r="E2222">
            <v>0</v>
          </cell>
          <cell r="F2222">
            <v>0</v>
          </cell>
        </row>
        <row r="2223">
          <cell r="A2223">
            <v>240101</v>
          </cell>
          <cell r="B2223" t="str">
            <v>ARMARIO EMBUTIDO DE CEREJEIRA MOGNO</v>
          </cell>
          <cell r="C2223" t="str">
            <v>M2</v>
          </cell>
          <cell r="D2223">
            <v>450</v>
          </cell>
          <cell r="E2223">
            <v>0</v>
          </cell>
          <cell r="F2223">
            <v>450</v>
          </cell>
        </row>
        <row r="2224">
          <cell r="A2224">
            <v>240102</v>
          </cell>
          <cell r="B2224" t="str">
            <v>ARMARIO FORMICADO</v>
          </cell>
          <cell r="C2224" t="str">
            <v>M2</v>
          </cell>
          <cell r="D2224">
            <v>490</v>
          </cell>
          <cell r="E2224">
            <v>0</v>
          </cell>
          <cell r="F2224">
            <v>490</v>
          </cell>
        </row>
        <row r="2225">
          <cell r="A2225">
            <v>240103</v>
          </cell>
          <cell r="B2225" t="str">
            <v>ARMARIO FORMICADO INTERNO/EXTERNO</v>
          </cell>
          <cell r="C2225" t="str">
            <v>M2</v>
          </cell>
          <cell r="D2225">
            <v>500</v>
          </cell>
          <cell r="E2225">
            <v>0</v>
          </cell>
          <cell r="F2225">
            <v>500</v>
          </cell>
        </row>
        <row r="2226">
          <cell r="A2226">
            <v>240104</v>
          </cell>
          <cell r="B2226" t="str">
            <v>TABUA APARELHADA P/ GUICHET</v>
          </cell>
          <cell r="C2226" t="str">
            <v>M2</v>
          </cell>
          <cell r="D2226">
            <v>27.5</v>
          </cell>
          <cell r="E2226">
            <v>25.8</v>
          </cell>
          <cell r="F2226">
            <v>53.3</v>
          </cell>
        </row>
        <row r="2227">
          <cell r="A2227">
            <v>240105</v>
          </cell>
          <cell r="B2227" t="str">
            <v>PORTA GIZ (COXIM L=4 M)</v>
          </cell>
          <cell r="C2227" t="str">
            <v>UN</v>
          </cell>
          <cell r="D2227">
            <v>39.75</v>
          </cell>
          <cell r="E2227">
            <v>64.68</v>
          </cell>
          <cell r="F2227">
            <v>104.43</v>
          </cell>
        </row>
        <row r="2228">
          <cell r="A2228">
            <v>240106</v>
          </cell>
          <cell r="B2228" t="str">
            <v>BATE CARTEIRA ENVERNIZADO E ASSENT. 2,5 X 12 CM</v>
          </cell>
          <cell r="C2228" t="str">
            <v>M</v>
          </cell>
          <cell r="D2228">
            <v>10.98</v>
          </cell>
          <cell r="E2228">
            <v>18.96</v>
          </cell>
          <cell r="F2228">
            <v>29.94</v>
          </cell>
        </row>
        <row r="2229">
          <cell r="A2229">
            <v>240107</v>
          </cell>
          <cell r="B2229" t="str">
            <v>PALCO MOVEL EM ASSOALHO EM IPE ENCERADO</v>
          </cell>
          <cell r="C2229" t="str">
            <v>M2</v>
          </cell>
          <cell r="D2229">
            <v>181.76</v>
          </cell>
          <cell r="E2229">
            <v>17.66</v>
          </cell>
          <cell r="F2229">
            <v>199.42</v>
          </cell>
        </row>
        <row r="2230">
          <cell r="A2230">
            <v>240108</v>
          </cell>
          <cell r="B2230" t="str">
            <v>QUADRO  AVISO-MOGNO/COMPENS./CORTICA/FELTRO</v>
          </cell>
          <cell r="C2230" t="str">
            <v>M2</v>
          </cell>
          <cell r="D2230">
            <v>158.59</v>
          </cell>
          <cell r="E2230">
            <v>31.8</v>
          </cell>
          <cell r="F2230">
            <v>190.39</v>
          </cell>
        </row>
        <row r="2231">
          <cell r="A2231">
            <v>240109</v>
          </cell>
          <cell r="B2231" t="str">
            <v>ESTRADO ESC.20 SALAS</v>
          </cell>
          <cell r="C2231" t="str">
            <v>M2</v>
          </cell>
          <cell r="D2231">
            <v>73.16</v>
          </cell>
          <cell r="E2231">
            <v>55.76</v>
          </cell>
          <cell r="F2231">
            <v>128.92</v>
          </cell>
        </row>
        <row r="2232">
          <cell r="A2232">
            <v>240110</v>
          </cell>
          <cell r="B2232" t="str">
            <v>QUADRO AVISO TP-1 (1,20 X 1,20 M)</v>
          </cell>
          <cell r="C2232" t="str">
            <v>UN</v>
          </cell>
          <cell r="D2232">
            <v>74.91</v>
          </cell>
          <cell r="E2232">
            <v>58.44</v>
          </cell>
          <cell r="F2232">
            <v>133.35</v>
          </cell>
        </row>
        <row r="2233">
          <cell r="A2233">
            <v>240200</v>
          </cell>
          <cell r="B2233" t="str">
            <v>PORTINHOLA COMPENSADO/FORMICADO</v>
          </cell>
          <cell r="C2233" t="str">
            <v>M2</v>
          </cell>
          <cell r="D2233">
            <v>78.29</v>
          </cell>
          <cell r="E2233">
            <v>200.35</v>
          </cell>
          <cell r="F2233">
            <v>278.64</v>
          </cell>
        </row>
        <row r="2234">
          <cell r="A2234">
            <v>240201</v>
          </cell>
          <cell r="B2234" t="str">
            <v>BALCAO DE MADEIRA</v>
          </cell>
          <cell r="C2234" t="str">
            <v>ML</v>
          </cell>
          <cell r="D2234">
            <v>400</v>
          </cell>
          <cell r="E2234">
            <v>0</v>
          </cell>
          <cell r="F2234">
            <v>400</v>
          </cell>
        </row>
        <row r="2235">
          <cell r="A2235">
            <v>240202</v>
          </cell>
          <cell r="B2235" t="str">
            <v>&gt;</v>
          </cell>
          <cell r="C2235" t="str">
            <v>UD</v>
          </cell>
          <cell r="D2235">
            <v>17.65</v>
          </cell>
          <cell r="E2235">
            <v>0</v>
          </cell>
          <cell r="F2235">
            <v>17.65</v>
          </cell>
        </row>
        <row r="2236">
          <cell r="A2236">
            <v>240203</v>
          </cell>
          <cell r="B2236" t="str">
            <v>PRATELEIRA MONTANTES EM ALVEN. APARENTE C/PINTURA</v>
          </cell>
          <cell r="C2236" t="str">
            <v>M2</v>
          </cell>
          <cell r="D2236">
            <v>87.43</v>
          </cell>
          <cell r="E2236">
            <v>22.24</v>
          </cell>
          <cell r="F2236">
            <v>109.67</v>
          </cell>
        </row>
        <row r="2237">
          <cell r="A2237">
            <v>240204</v>
          </cell>
          <cell r="B2237" t="str">
            <v>&gt;</v>
          </cell>
          <cell r="C2237" t="str">
            <v>UD</v>
          </cell>
          <cell r="D2237">
            <v>17.65</v>
          </cell>
          <cell r="E2237">
            <v>0</v>
          </cell>
          <cell r="F2237">
            <v>17.65</v>
          </cell>
        </row>
        <row r="2238">
          <cell r="A2238">
            <v>240205</v>
          </cell>
          <cell r="B2238" t="str">
            <v>&gt;</v>
          </cell>
          <cell r="C2238" t="str">
            <v>UD</v>
          </cell>
          <cell r="D2238">
            <v>0</v>
          </cell>
          <cell r="E2238">
            <v>39.64</v>
          </cell>
          <cell r="F2238">
            <v>39.64</v>
          </cell>
        </row>
        <row r="2239">
          <cell r="A2239">
            <v>240206</v>
          </cell>
          <cell r="B2239" t="str">
            <v>PRATELEIRA 50 CM U.I.S 16 L.PAD.96</v>
          </cell>
          <cell r="C2239" t="str">
            <v>M2</v>
          </cell>
          <cell r="D2239">
            <v>100.85</v>
          </cell>
          <cell r="E2239">
            <v>78.57</v>
          </cell>
          <cell r="F2239">
            <v>179.42</v>
          </cell>
        </row>
        <row r="2240">
          <cell r="A2240">
            <v>240207</v>
          </cell>
          <cell r="B2240" t="str">
            <v>PRATELEIRA 25 CM U.I.S.16 L.PAD.96</v>
          </cell>
          <cell r="C2240" t="str">
            <v>M2</v>
          </cell>
          <cell r="D2240">
            <v>51.63</v>
          </cell>
          <cell r="E2240">
            <v>60.2</v>
          </cell>
          <cell r="F2240">
            <v>111.83</v>
          </cell>
        </row>
        <row r="2241">
          <cell r="A2241">
            <v>240208</v>
          </cell>
          <cell r="B2241" t="str">
            <v>BATE MACA 2,5 X 12 CM/ENVERNIZ. E ASSENTADO</v>
          </cell>
          <cell r="C2241" t="str">
            <v>ML</v>
          </cell>
          <cell r="D2241">
            <v>14.58</v>
          </cell>
          <cell r="E2241">
            <v>18.96</v>
          </cell>
          <cell r="F2241">
            <v>33.54</v>
          </cell>
        </row>
        <row r="2242">
          <cell r="A2242">
            <v>240209</v>
          </cell>
          <cell r="B2242" t="str">
            <v>PRATELEIRA EST.CAIBRO 4+1 TABUAS APARELHADAS E</v>
          </cell>
          <cell r="C2242" t="str">
            <v>ML</v>
          </cell>
          <cell r="D2242">
            <v>122.72</v>
          </cell>
          <cell r="E2242">
            <v>40.29</v>
          </cell>
          <cell r="F2242">
            <v>163.01</v>
          </cell>
        </row>
        <row r="2243">
          <cell r="B2243" t="str">
            <v>ENVERNIZADAS</v>
          </cell>
        </row>
        <row r="2244">
          <cell r="A2244">
            <v>240210</v>
          </cell>
          <cell r="B2244" t="str">
            <v>SUBST.MADEIRA C/PINTURA TAB.BASQUETE</v>
          </cell>
          <cell r="C2244" t="str">
            <v>UN</v>
          </cell>
          <cell r="D2244">
            <v>209.04</v>
          </cell>
          <cell r="E2244">
            <v>43.77</v>
          </cell>
          <cell r="F2244">
            <v>252.81</v>
          </cell>
        </row>
        <row r="2245">
          <cell r="A2245">
            <v>250000</v>
          </cell>
          <cell r="B2245" t="str">
            <v>ADMINISTRACAO</v>
          </cell>
          <cell r="C2245" t="str">
            <v> </v>
          </cell>
          <cell r="D2245">
            <v>0</v>
          </cell>
          <cell r="E2245">
            <v>0</v>
          </cell>
          <cell r="F2245">
            <v>0</v>
          </cell>
        </row>
        <row r="2246">
          <cell r="A2246">
            <v>250101</v>
          </cell>
          <cell r="B2246" t="str">
            <v>ENGENHEIRO - (OBRAS CIVIS)</v>
          </cell>
          <cell r="C2246" t="str">
            <v>H</v>
          </cell>
          <cell r="D2246">
            <v>0</v>
          </cell>
          <cell r="E2246">
            <v>34.37</v>
          </cell>
          <cell r="F2246">
            <v>34.37</v>
          </cell>
        </row>
        <row r="2247">
          <cell r="A2247">
            <v>250102</v>
          </cell>
          <cell r="B2247" t="str">
            <v>MESTRE DE OBRA - (OBRAS CIVIS)</v>
          </cell>
          <cell r="C2247" t="str">
            <v>H</v>
          </cell>
          <cell r="D2247">
            <v>0</v>
          </cell>
          <cell r="E2247">
            <v>12.82</v>
          </cell>
          <cell r="F2247">
            <v>12.82</v>
          </cell>
        </row>
        <row r="2248">
          <cell r="A2248">
            <v>250103</v>
          </cell>
          <cell r="B2248" t="str">
            <v>ENCARREGADO - (OBRAS CIVIS)</v>
          </cell>
          <cell r="C2248" t="str">
            <v>H</v>
          </cell>
          <cell r="D2248">
            <v>0</v>
          </cell>
          <cell r="E2248">
            <v>7.98</v>
          </cell>
          <cell r="F2248">
            <v>7.98</v>
          </cell>
        </row>
        <row r="2249">
          <cell r="A2249">
            <v>250104</v>
          </cell>
          <cell r="B2249" t="str">
            <v>VIGIA DE OBRAS (DIURNO)  - (OBRAS CIVIS)</v>
          </cell>
          <cell r="C2249" t="str">
            <v>H</v>
          </cell>
          <cell r="D2249">
            <v>0</v>
          </cell>
          <cell r="E2249">
            <v>4.05</v>
          </cell>
          <cell r="F2249">
            <v>4.05</v>
          </cell>
        </row>
        <row r="2250">
          <cell r="A2250">
            <v>250105</v>
          </cell>
          <cell r="B2250" t="str">
            <v>ALMOXARIFE - (OBRAS CIVIS)</v>
          </cell>
          <cell r="C2250" t="str">
            <v>H</v>
          </cell>
          <cell r="D2250">
            <v>0</v>
          </cell>
          <cell r="E2250">
            <v>5.7</v>
          </cell>
          <cell r="F2250">
            <v>5.7</v>
          </cell>
        </row>
        <row r="2251">
          <cell r="A2251">
            <v>250106</v>
          </cell>
          <cell r="B2251" t="str">
            <v>&gt;</v>
          </cell>
          <cell r="C2251" t="str">
            <v>UD</v>
          </cell>
          <cell r="D2251">
            <v>17.65</v>
          </cell>
          <cell r="E2251">
            <v>0</v>
          </cell>
          <cell r="F2251">
            <v>17.65</v>
          </cell>
        </row>
        <row r="2252">
          <cell r="A2252">
            <v>250107</v>
          </cell>
          <cell r="B2252" t="str">
            <v>&gt;</v>
          </cell>
          <cell r="C2252" t="str">
            <v>UD</v>
          </cell>
          <cell r="D2252">
            <v>0</v>
          </cell>
          <cell r="E2252">
            <v>39.64</v>
          </cell>
          <cell r="F2252">
            <v>39.64</v>
          </cell>
        </row>
        <row r="2253">
          <cell r="A2253">
            <v>250108</v>
          </cell>
          <cell r="B2253" t="str">
            <v>&gt;</v>
          </cell>
          <cell r="C2253" t="str">
            <v>UD</v>
          </cell>
          <cell r="D2253">
            <v>17.65</v>
          </cell>
          <cell r="E2253">
            <v>0</v>
          </cell>
          <cell r="F2253">
            <v>17.65</v>
          </cell>
        </row>
        <row r="2254">
          <cell r="A2254">
            <v>250109</v>
          </cell>
          <cell r="B2254" t="str">
            <v>APONTADOR - (OBRAS CIVIS)</v>
          </cell>
          <cell r="C2254" t="str">
            <v>H</v>
          </cell>
          <cell r="D2254">
            <v>0</v>
          </cell>
          <cell r="E2254">
            <v>5.7</v>
          </cell>
          <cell r="F2254">
            <v>5.7</v>
          </cell>
        </row>
        <row r="2255">
          <cell r="A2255">
            <v>250110</v>
          </cell>
          <cell r="B2255" t="str">
            <v>VIGIA DE OBRAS - (NOTURNO - SÁBADO/DOMINGO DIURNO) - O.C.</v>
          </cell>
          <cell r="C2255" t="str">
            <v>H</v>
          </cell>
          <cell r="D2255">
            <v>0</v>
          </cell>
          <cell r="E2255">
            <v>5.98</v>
          </cell>
          <cell r="F2255">
            <v>5.98</v>
          </cell>
        </row>
        <row r="2256">
          <cell r="A2256">
            <v>250111</v>
          </cell>
          <cell r="B2256" t="str">
            <v>VIGIA DE OBRAS - (NOTURNO) - OBRAS CIVIS</v>
          </cell>
          <cell r="C2256" t="str">
            <v>H</v>
          </cell>
          <cell r="D2256">
            <v>0</v>
          </cell>
          <cell r="E2256">
            <v>4.92</v>
          </cell>
          <cell r="F2256">
            <v>4.92</v>
          </cell>
        </row>
        <row r="2257">
          <cell r="A2257">
            <v>250112</v>
          </cell>
          <cell r="B2257" t="str">
            <v>" APONTARIFE " - ( OBRAS CIVIS )</v>
          </cell>
          <cell r="C2257" t="str">
            <v>H</v>
          </cell>
          <cell r="D2257">
            <v>0</v>
          </cell>
          <cell r="E2257">
            <v>7.42</v>
          </cell>
          <cell r="F2257">
            <v>7.42</v>
          </cell>
        </row>
        <row r="2258">
          <cell r="A2258">
            <v>260000</v>
          </cell>
          <cell r="B2258" t="str">
            <v>PINTURA</v>
          </cell>
          <cell r="C2258" t="str">
            <v> </v>
          </cell>
          <cell r="D2258">
            <v>0</v>
          </cell>
          <cell r="E2258">
            <v>0</v>
          </cell>
          <cell r="F2258">
            <v>0</v>
          </cell>
        </row>
        <row r="2259">
          <cell r="A2259">
            <v>260101</v>
          </cell>
          <cell r="B2259" t="str">
            <v>REMOCAO DE PINTURA ANTIGA A CAL</v>
          </cell>
          <cell r="C2259" t="str">
            <v>M2</v>
          </cell>
          <cell r="D2259">
            <v>0</v>
          </cell>
          <cell r="E2259">
            <v>0.95</v>
          </cell>
          <cell r="F2259">
            <v>0.95</v>
          </cell>
        </row>
        <row r="2260">
          <cell r="A2260">
            <v>260102</v>
          </cell>
          <cell r="B2260" t="str">
            <v>REMOCAO DE PINTURA A TEMPERA</v>
          </cell>
          <cell r="C2260" t="str">
            <v>M2</v>
          </cell>
          <cell r="D2260">
            <v>0</v>
          </cell>
          <cell r="E2260">
            <v>1.43</v>
          </cell>
          <cell r="F2260">
            <v>1.43</v>
          </cell>
        </row>
        <row r="2261">
          <cell r="A2261">
            <v>260103</v>
          </cell>
          <cell r="B2261" t="str">
            <v>LIMPEZA DE ESTRUT.METAL.S/ANDAIME</v>
          </cell>
          <cell r="C2261" t="str">
            <v>M2</v>
          </cell>
          <cell r="D2261">
            <v>0.02</v>
          </cell>
          <cell r="E2261">
            <v>0.86</v>
          </cell>
          <cell r="F2261">
            <v>0.88</v>
          </cell>
        </row>
        <row r="2262">
          <cell r="A2262">
            <v>260104</v>
          </cell>
          <cell r="B2262" t="str">
            <v>REMOCAO DE PINTURA ANTIGA A LATEX</v>
          </cell>
          <cell r="C2262" t="str">
            <v>M2</v>
          </cell>
          <cell r="D2262">
            <v>0</v>
          </cell>
          <cell r="E2262">
            <v>1.9</v>
          </cell>
          <cell r="F2262">
            <v>1.9</v>
          </cell>
        </row>
        <row r="2263">
          <cell r="A2263">
            <v>260105</v>
          </cell>
          <cell r="B2263" t="str">
            <v>REMOCAO DE PINTURA ANTIGA A OLEO OU ESMALTE</v>
          </cell>
          <cell r="C2263" t="str">
            <v>M2</v>
          </cell>
          <cell r="D2263">
            <v>0.48</v>
          </cell>
          <cell r="E2263">
            <v>2.38</v>
          </cell>
          <cell r="F2263">
            <v>2.86</v>
          </cell>
        </row>
        <row r="2264">
          <cell r="A2264">
            <v>260201</v>
          </cell>
          <cell r="B2264" t="str">
            <v>CAIACAO TRES DEMAOS MUROS E PAREDES - (OB.C.)</v>
          </cell>
          <cell r="C2264" t="str">
            <v>M2</v>
          </cell>
          <cell r="D2264">
            <v>0.44</v>
          </cell>
          <cell r="E2264">
            <v>0.61</v>
          </cell>
          <cell r="F2264">
            <v>1.05</v>
          </cell>
        </row>
        <row r="2265">
          <cell r="A2265">
            <v>260202</v>
          </cell>
          <cell r="B2265" t="str">
            <v>CAIACAO DUAS DEMAOS MUROS E PAREDES - (OB.C.)</v>
          </cell>
          <cell r="C2265" t="str">
            <v>M2</v>
          </cell>
          <cell r="D2265">
            <v>0.26</v>
          </cell>
          <cell r="E2265">
            <v>0.45</v>
          </cell>
          <cell r="F2265">
            <v>0.71</v>
          </cell>
        </row>
        <row r="2266">
          <cell r="A2266">
            <v>260204</v>
          </cell>
          <cell r="B2266" t="str">
            <v>CAIAÇAO 2 DEMAOS EM POSTE/ VIGAS E MEIO FIO(OC)</v>
          </cell>
          <cell r="C2266" t="str">
            <v>M2</v>
          </cell>
          <cell r="D2266">
            <v>0.26</v>
          </cell>
          <cell r="E2266">
            <v>0.99</v>
          </cell>
          <cell r="F2266">
            <v>1.25</v>
          </cell>
        </row>
        <row r="2267">
          <cell r="A2267">
            <v>260601</v>
          </cell>
          <cell r="B2267" t="str">
            <v>PINTURA TEXTURIZADA C/SELADOR ACRILICO</v>
          </cell>
          <cell r="C2267" t="str">
            <v>M2</v>
          </cell>
          <cell r="D2267">
            <v>3.73</v>
          </cell>
          <cell r="E2267">
            <v>2.18</v>
          </cell>
          <cell r="F2267">
            <v>5.91</v>
          </cell>
        </row>
        <row r="2268">
          <cell r="A2268">
            <v>260801</v>
          </cell>
          <cell r="B2268" t="str">
            <v>PINTURA A BASE DE SILICONE 1 DEMAO</v>
          </cell>
          <cell r="C2268" t="str">
            <v>M2</v>
          </cell>
          <cell r="D2268">
            <v>1.33</v>
          </cell>
          <cell r="E2268">
            <v>0.87</v>
          </cell>
          <cell r="F2268">
            <v>2.2</v>
          </cell>
        </row>
        <row r="2269">
          <cell r="A2269">
            <v>260901</v>
          </cell>
          <cell r="B2269" t="str">
            <v>PINTURA VERNIZ EM MADEIRA 2 DEMAOS</v>
          </cell>
          <cell r="C2269" t="str">
            <v>M2</v>
          </cell>
          <cell r="D2269">
            <v>2.92</v>
          </cell>
          <cell r="E2269">
            <v>2.02</v>
          </cell>
          <cell r="F2269">
            <v>4.94</v>
          </cell>
        </row>
        <row r="2270">
          <cell r="A2270">
            <v>260902</v>
          </cell>
          <cell r="B2270" t="str">
            <v>PINTURA C/VERNIZ ACRILICO-02 DEMAOS</v>
          </cell>
          <cell r="C2270" t="str">
            <v>M2</v>
          </cell>
          <cell r="D2270">
            <v>2.29</v>
          </cell>
          <cell r="E2270">
            <v>1.6</v>
          </cell>
          <cell r="F2270">
            <v>3.89</v>
          </cell>
        </row>
        <row r="2271">
          <cell r="A2271">
            <v>260909</v>
          </cell>
          <cell r="B2271" t="str">
            <v>PINTURA LATEX ACRILICA 3 DEMAOS C/SELADOR</v>
          </cell>
          <cell r="C2271" t="str">
            <v>M2</v>
          </cell>
          <cell r="D2271">
            <v>2.28</v>
          </cell>
          <cell r="E2271">
            <v>2.71</v>
          </cell>
          <cell r="F2271">
            <v>4.99</v>
          </cell>
        </row>
        <row r="2272">
          <cell r="A2272">
            <v>261000</v>
          </cell>
          <cell r="B2272" t="str">
            <v>PINTURA LATEX ACRILICA 2 DEMAOS C/SELADOR</v>
          </cell>
          <cell r="C2272" t="str">
            <v>M2</v>
          </cell>
          <cell r="D2272">
            <v>1.75</v>
          </cell>
          <cell r="E2272">
            <v>2.41</v>
          </cell>
          <cell r="F2272">
            <v>4.16</v>
          </cell>
        </row>
        <row r="2273">
          <cell r="A2273">
            <v>261001</v>
          </cell>
          <cell r="B2273" t="str">
            <v>PINTURA LATEX ACRILICO 2 DEMAOS</v>
          </cell>
          <cell r="C2273" t="str">
            <v>M2</v>
          </cell>
          <cell r="D2273">
            <v>1.35</v>
          </cell>
          <cell r="E2273">
            <v>2.4</v>
          </cell>
          <cell r="F2273">
            <v>3.75</v>
          </cell>
        </row>
        <row r="2274">
          <cell r="A2274">
            <v>261002</v>
          </cell>
          <cell r="B2274" t="str">
            <v>PINTURA EPOXI 3 DEMÃOS</v>
          </cell>
          <cell r="C2274" t="str">
            <v>M2</v>
          </cell>
          <cell r="D2274">
            <v>8.19</v>
          </cell>
          <cell r="E2274">
            <v>4.81</v>
          </cell>
          <cell r="F2274">
            <v>13</v>
          </cell>
        </row>
        <row r="2275">
          <cell r="A2275">
            <v>261003</v>
          </cell>
          <cell r="B2275" t="str">
            <v>EMASSAMENTO EPOXI 2 DEMÃOS</v>
          </cell>
          <cell r="C2275" t="str">
            <v>M2</v>
          </cell>
          <cell r="D2275">
            <v>8.45</v>
          </cell>
          <cell r="E2275">
            <v>3.95</v>
          </cell>
          <cell r="F2275">
            <v>12.4</v>
          </cell>
        </row>
        <row r="2276">
          <cell r="A2276">
            <v>261005</v>
          </cell>
          <cell r="B2276" t="str">
            <v>PINTURA COM SELADOR ACRILICO</v>
          </cell>
          <cell r="C2276" t="str">
            <v>M2</v>
          </cell>
          <cell r="D2276">
            <v>0.4</v>
          </cell>
          <cell r="E2276">
            <v>0.3</v>
          </cell>
          <cell r="F2276">
            <v>0.7</v>
          </cell>
        </row>
        <row r="2277">
          <cell r="A2277">
            <v>261006</v>
          </cell>
          <cell r="B2277" t="str">
            <v>PINTURA LATEX UMA DEMAO COM SELADOR</v>
          </cell>
          <cell r="C2277" t="str">
            <v>M2</v>
          </cell>
          <cell r="D2277">
            <v>1.43</v>
          </cell>
          <cell r="E2277">
            <v>1.39</v>
          </cell>
          <cell r="F2277">
            <v>2.82</v>
          </cell>
        </row>
        <row r="2278">
          <cell r="A2278">
            <v>261008</v>
          </cell>
          <cell r="B2278" t="str">
            <v>FUNDO ANTICORROSIVO PARA ESQUADRIAS METÁLICAS</v>
          </cell>
          <cell r="C2278" t="str">
            <v>M2</v>
          </cell>
          <cell r="D2278">
            <v>0.8</v>
          </cell>
          <cell r="E2278">
            <v>2.98</v>
          </cell>
          <cell r="F2278">
            <v>3.78</v>
          </cell>
        </row>
        <row r="2279">
          <cell r="A2279">
            <v>261009</v>
          </cell>
          <cell r="B2279" t="str">
            <v>FUNDO PRIMER P/ ESTR. METALICA (2 DEMAOS)</v>
          </cell>
          <cell r="C2279" t="str">
            <v>M2</v>
          </cell>
          <cell r="D2279">
            <v>4.43</v>
          </cell>
          <cell r="E2279">
            <v>1.2</v>
          </cell>
          <cell r="F2279">
            <v>5.63</v>
          </cell>
        </row>
        <row r="2280">
          <cell r="A2280">
            <v>261010</v>
          </cell>
          <cell r="B2280" t="str">
            <v>FUNDO SUPER GALVITE 1 DEMAO</v>
          </cell>
          <cell r="C2280" t="str">
            <v>M2</v>
          </cell>
          <cell r="D2280">
            <v>1.37</v>
          </cell>
          <cell r="E2280">
            <v>2.9</v>
          </cell>
          <cell r="F2280">
            <v>4.27</v>
          </cell>
        </row>
        <row r="2281">
          <cell r="A2281">
            <v>261090</v>
          </cell>
          <cell r="B2281" t="str">
            <v>PINT.PVA LATEX 2 D SENDO 2a. 50% LIQUIB.C/SELADOR</v>
          </cell>
          <cell r="C2281" t="str">
            <v>M2</v>
          </cell>
          <cell r="D2281">
            <v>1.97</v>
          </cell>
          <cell r="E2281">
            <v>2.02</v>
          </cell>
          <cell r="F2281">
            <v>3.99</v>
          </cell>
        </row>
        <row r="2282">
          <cell r="A2282">
            <v>261300</v>
          </cell>
          <cell r="B2282" t="str">
            <v>EMASSAMENTO COM MASSA PVA DUAS DEMAOS</v>
          </cell>
          <cell r="C2282" t="str">
            <v>M2</v>
          </cell>
          <cell r="D2282">
            <v>0.7</v>
          </cell>
          <cell r="E2282">
            <v>2.96</v>
          </cell>
          <cell r="F2282">
            <v>3.66</v>
          </cell>
        </row>
        <row r="2283">
          <cell r="A2283">
            <v>261301</v>
          </cell>
          <cell r="B2283" t="str">
            <v>EMASSAMENTO COM MASSA PVA UMA DEMAO</v>
          </cell>
          <cell r="C2283" t="str">
            <v>M2</v>
          </cell>
          <cell r="D2283">
            <v>0.45</v>
          </cell>
          <cell r="E2283">
            <v>2.06</v>
          </cell>
          <cell r="F2283">
            <v>2.51</v>
          </cell>
        </row>
        <row r="2284">
          <cell r="A2284">
            <v>261302</v>
          </cell>
          <cell r="B2284" t="str">
            <v>PINTURA LATEX DUAS DEMAOS COM SELADOR</v>
          </cell>
          <cell r="C2284" t="str">
            <v>M2</v>
          </cell>
          <cell r="D2284">
            <v>1.85</v>
          </cell>
          <cell r="E2284">
            <v>2.02</v>
          </cell>
          <cell r="F2284">
            <v>3.87</v>
          </cell>
        </row>
        <row r="2285">
          <cell r="A2285">
            <v>261303</v>
          </cell>
          <cell r="B2285" t="str">
            <v>PINTURA LATEX TRES DEMAOS COM SELADOR</v>
          </cell>
          <cell r="C2285" t="str">
            <v>M2</v>
          </cell>
          <cell r="D2285">
            <v>2.43</v>
          </cell>
          <cell r="E2285">
            <v>2.4</v>
          </cell>
          <cell r="F2285">
            <v>4.83</v>
          </cell>
        </row>
        <row r="2286">
          <cell r="A2286">
            <v>261304</v>
          </cell>
          <cell r="B2286" t="str">
            <v>EMASSAMENTO ACRILICO 2 DEMAOS</v>
          </cell>
          <cell r="C2286" t="str">
            <v>M2</v>
          </cell>
          <cell r="D2286">
            <v>1.64</v>
          </cell>
          <cell r="E2286">
            <v>3.53</v>
          </cell>
          <cell r="F2286">
            <v>5.17</v>
          </cell>
        </row>
        <row r="2287">
          <cell r="A2287">
            <v>261305</v>
          </cell>
          <cell r="B2287" t="str">
            <v>EMASSAMENTO ACRÍLICO 1 DEMÃO EM PAREDE</v>
          </cell>
          <cell r="C2287" t="str">
            <v>M2</v>
          </cell>
          <cell r="D2287">
            <v>1.06</v>
          </cell>
          <cell r="E2287">
            <v>2.45</v>
          </cell>
          <cell r="F2287">
            <v>3.51</v>
          </cell>
        </row>
        <row r="2288">
          <cell r="A2288">
            <v>261306</v>
          </cell>
          <cell r="B2288" t="str">
            <v>PINTURA PVA LATEX 1 DEMAO SEM SELADOR</v>
          </cell>
          <cell r="C2288" t="str">
            <v>M2</v>
          </cell>
          <cell r="D2288">
            <v>0.86</v>
          </cell>
          <cell r="E2288">
            <v>1.06</v>
          </cell>
          <cell r="F2288">
            <v>1.92</v>
          </cell>
        </row>
        <row r="2289">
          <cell r="A2289">
            <v>261307</v>
          </cell>
          <cell r="B2289" t="str">
            <v>PINTURA PVA LATEX 2 DEMAOS SEM SELADOR</v>
          </cell>
          <cell r="C2289" t="str">
            <v>M2</v>
          </cell>
          <cell r="D2289">
            <v>1.45</v>
          </cell>
          <cell r="E2289">
            <v>1.73</v>
          </cell>
          <cell r="F2289">
            <v>3.18</v>
          </cell>
        </row>
        <row r="2290">
          <cell r="A2290">
            <v>261308</v>
          </cell>
          <cell r="B2290" t="str">
            <v>PINTURA PVA LATEX 3 DEMAOS SEM SELADOR</v>
          </cell>
          <cell r="C2290" t="str">
            <v>M2</v>
          </cell>
          <cell r="D2290">
            <v>2.03</v>
          </cell>
          <cell r="E2290">
            <v>2.06</v>
          </cell>
          <cell r="F2290">
            <v>4.09</v>
          </cell>
        </row>
        <row r="2291">
          <cell r="A2291">
            <v>261401</v>
          </cell>
          <cell r="B2291" t="str">
            <v>EMASSAMENTO A OLEO EM PAREDES 2 DEMAOS</v>
          </cell>
          <cell r="C2291" t="str">
            <v>M2</v>
          </cell>
          <cell r="D2291">
            <v>0.68</v>
          </cell>
          <cell r="E2291">
            <v>3.53</v>
          </cell>
          <cell r="F2291">
            <v>4.21</v>
          </cell>
        </row>
        <row r="2292">
          <cell r="A2292">
            <v>261501</v>
          </cell>
          <cell r="B2292" t="str">
            <v>EMASSAMENTO/OLEO/ESQUADRIAS MADEIRA</v>
          </cell>
          <cell r="C2292" t="str">
            <v>M2</v>
          </cell>
          <cell r="D2292">
            <v>0.58</v>
          </cell>
          <cell r="E2292">
            <v>3.53</v>
          </cell>
          <cell r="F2292">
            <v>4.11</v>
          </cell>
        </row>
        <row r="2293">
          <cell r="A2293">
            <v>261502</v>
          </cell>
          <cell r="B2293" t="str">
            <v>PINT.ESMALTE S/ANTICOR 2 DEMAOS</v>
          </cell>
          <cell r="C2293" t="str">
            <v>M2</v>
          </cell>
          <cell r="D2293">
            <v>2.2</v>
          </cell>
          <cell r="E2293">
            <v>4.35</v>
          </cell>
          <cell r="F2293">
            <v>6.55</v>
          </cell>
        </row>
        <row r="2294">
          <cell r="A2294">
            <v>261503</v>
          </cell>
          <cell r="B2294" t="str">
            <v>PINT.ESMALTE 2 DEM. ESQ.FERRO (S/FUNDO ANTICOR.)</v>
          </cell>
          <cell r="C2294" t="str">
            <v>M2</v>
          </cell>
          <cell r="D2294">
            <v>2.17</v>
          </cell>
          <cell r="E2294">
            <v>6.88</v>
          </cell>
          <cell r="F2294">
            <v>9.05</v>
          </cell>
        </row>
        <row r="2295">
          <cell r="A2295">
            <v>261504</v>
          </cell>
          <cell r="B2295" t="str">
            <v>PINTURA ESMALTE 1 DEMÃO ESQUADRIA METALICA S/FUNDO ANTICORR.</v>
          </cell>
          <cell r="C2295" t="str">
            <v>M2</v>
          </cell>
          <cell r="D2295">
            <v>1.33</v>
          </cell>
          <cell r="E2295">
            <v>4.77</v>
          </cell>
          <cell r="F2295">
            <v>6.1</v>
          </cell>
        </row>
        <row r="2296">
          <cell r="A2296">
            <v>261548</v>
          </cell>
          <cell r="B2296" t="str">
            <v>PINTURA ESMALTE 1 DEMÃO EM PAREDE SEM SELADOR</v>
          </cell>
          <cell r="C2296" t="str">
            <v>M2</v>
          </cell>
          <cell r="D2296">
            <v>1.3</v>
          </cell>
          <cell r="E2296">
            <v>1.59</v>
          </cell>
          <cell r="F2296">
            <v>2.89</v>
          </cell>
        </row>
        <row r="2297">
          <cell r="A2297">
            <v>261550</v>
          </cell>
          <cell r="B2297" t="str">
            <v>PINT.ESMALTE SINT.PAREDES - 2 DEM.C/SELADOR</v>
          </cell>
          <cell r="C2297" t="str">
            <v>M2</v>
          </cell>
          <cell r="D2297">
            <v>2.54</v>
          </cell>
          <cell r="E2297">
            <v>2.71</v>
          </cell>
          <cell r="F2297">
            <v>5.25</v>
          </cell>
        </row>
        <row r="2298">
          <cell r="A2298">
            <v>261560</v>
          </cell>
          <cell r="B2298" t="str">
            <v>PINTURA ESMALTE SINT. ESQ. MADEIRA</v>
          </cell>
          <cell r="C2298" t="str">
            <v>M2</v>
          </cell>
          <cell r="D2298">
            <v>3.52</v>
          </cell>
          <cell r="E2298">
            <v>4.35</v>
          </cell>
          <cell r="F2298">
            <v>7.87</v>
          </cell>
        </row>
        <row r="2299">
          <cell r="A2299">
            <v>261602</v>
          </cell>
          <cell r="B2299" t="str">
            <v>PINT.ESMALTE/ESQUAD.FERRO C/FUNDO ANTICOR.</v>
          </cell>
          <cell r="C2299" t="str">
            <v>M2</v>
          </cell>
          <cell r="D2299">
            <v>2.78</v>
          </cell>
          <cell r="E2299">
            <v>8.09</v>
          </cell>
          <cell r="F2299">
            <v>10.87</v>
          </cell>
        </row>
        <row r="2300">
          <cell r="A2300">
            <v>261603</v>
          </cell>
          <cell r="B2300" t="str">
            <v>PINT.GRAFITE ESQUAD.FERRO C/ FUNDO ANTICOR.</v>
          </cell>
          <cell r="C2300" t="str">
            <v>M2</v>
          </cell>
          <cell r="D2300">
            <v>3.56</v>
          </cell>
          <cell r="E2300">
            <v>8.09</v>
          </cell>
          <cell r="F2300">
            <v>11.65</v>
          </cell>
        </row>
        <row r="2301">
          <cell r="A2301">
            <v>261604</v>
          </cell>
          <cell r="B2301" t="str">
            <v>PINTURA LIQUIBRILHO UMA DEMAO</v>
          </cell>
          <cell r="C2301" t="str">
            <v>M2</v>
          </cell>
          <cell r="D2301">
            <v>2.16</v>
          </cell>
          <cell r="E2301">
            <v>1.15</v>
          </cell>
          <cell r="F2301">
            <v>3.31</v>
          </cell>
        </row>
        <row r="2302">
          <cell r="A2302">
            <v>261605</v>
          </cell>
          <cell r="B2302" t="str">
            <v>PINTURA DE QUADRO NEGRO C/EMASSAM.</v>
          </cell>
          <cell r="C2302" t="str">
            <v>UN</v>
          </cell>
          <cell r="D2302">
            <v>33.65</v>
          </cell>
          <cell r="E2302">
            <v>48.63</v>
          </cell>
          <cell r="F2302">
            <v>82.28</v>
          </cell>
        </row>
        <row r="2303">
          <cell r="A2303">
            <v>261606</v>
          </cell>
          <cell r="B2303" t="str">
            <v>TRATAMENTO DE CONCRETO APARENTE</v>
          </cell>
          <cell r="C2303" t="str">
            <v>M2</v>
          </cell>
          <cell r="D2303">
            <v>0.87</v>
          </cell>
          <cell r="E2303">
            <v>4.35</v>
          </cell>
          <cell r="F2303">
            <v>5.22</v>
          </cell>
        </row>
        <row r="2304">
          <cell r="A2304">
            <v>261607</v>
          </cell>
          <cell r="B2304" t="str">
            <v>PINTURA CERAMICA P/BEIRAL</v>
          </cell>
          <cell r="C2304" t="str">
            <v>M2</v>
          </cell>
          <cell r="D2304">
            <v>1.32</v>
          </cell>
          <cell r="E2304">
            <v>13.38</v>
          </cell>
          <cell r="F2304">
            <v>14.7</v>
          </cell>
        </row>
        <row r="2305">
          <cell r="A2305">
            <v>261608</v>
          </cell>
          <cell r="B2305" t="str">
            <v>PINTURA C/BORRACHA CLORADA 2 DEMAOS</v>
          </cell>
          <cell r="C2305" t="str">
            <v>M2</v>
          </cell>
          <cell r="D2305">
            <v>3.09</v>
          </cell>
          <cell r="E2305">
            <v>5.25</v>
          </cell>
          <cell r="F2305">
            <v>8.34</v>
          </cell>
        </row>
        <row r="2306">
          <cell r="A2306">
            <v>261609</v>
          </cell>
          <cell r="B2306" t="str">
            <v>PINTURA ESMALTE ALQUIDICO ESTR.METALICA 2 DEMAOS</v>
          </cell>
          <cell r="C2306" t="str">
            <v>M2</v>
          </cell>
          <cell r="D2306">
            <v>4.35</v>
          </cell>
          <cell r="E2306">
            <v>1.2</v>
          </cell>
          <cell r="F2306">
            <v>5.55</v>
          </cell>
        </row>
        <row r="2307">
          <cell r="A2307">
            <v>261610</v>
          </cell>
          <cell r="B2307" t="str">
            <v>PINTURA ESMALTE ALQUIDICO EST.METALICA 1 DEMAO</v>
          </cell>
          <cell r="C2307" t="str">
            <v>M2</v>
          </cell>
          <cell r="D2307">
            <v>2.73</v>
          </cell>
          <cell r="E2307">
            <v>0.72</v>
          </cell>
          <cell r="F2307">
            <v>3.45</v>
          </cell>
        </row>
        <row r="2308">
          <cell r="A2308">
            <v>261611</v>
          </cell>
          <cell r="B2308" t="str">
            <v>PINTURA  ALQUIDICA BRILHANTE D.F. 2 DEMÃOS = 50 MÍCRONS</v>
          </cell>
          <cell r="C2308" t="str">
            <v>M2</v>
          </cell>
          <cell r="D2308">
            <v>5.18</v>
          </cell>
          <cell r="E2308">
            <v>1.2</v>
          </cell>
          <cell r="F2308">
            <v>6.38</v>
          </cell>
        </row>
        <row r="2309">
          <cell r="A2309">
            <v>261620</v>
          </cell>
          <cell r="B2309" t="str">
            <v>LETREIRO EM PAREDE FEITO A PINCEL</v>
          </cell>
          <cell r="C2309" t="str">
            <v>M2</v>
          </cell>
          <cell r="D2309">
            <v>0.55</v>
          </cell>
          <cell r="E2309">
            <v>39.95</v>
          </cell>
          <cell r="F2309">
            <v>40.5</v>
          </cell>
        </row>
        <row r="2310">
          <cell r="A2310">
            <v>261623</v>
          </cell>
          <cell r="B2310" t="str">
            <v>LETREIRO PEQ.PORTE A PINCEL EM PAREDE E PORTAS</v>
          </cell>
          <cell r="C2310" t="str">
            <v>M2</v>
          </cell>
          <cell r="D2310">
            <v>420</v>
          </cell>
          <cell r="E2310">
            <v>0</v>
          </cell>
          <cell r="F2310">
            <v>420</v>
          </cell>
        </row>
        <row r="2311">
          <cell r="A2311">
            <v>261700</v>
          </cell>
          <cell r="B2311" t="str">
            <v>DEMARC.QUADRA/VAGAS TINTA POLIESPORTIVA</v>
          </cell>
          <cell r="C2311" t="str">
            <v>ML</v>
          </cell>
          <cell r="D2311">
            <v>0.27</v>
          </cell>
          <cell r="E2311">
            <v>3.05</v>
          </cell>
          <cell r="F2311">
            <v>3.32</v>
          </cell>
        </row>
        <row r="2312">
          <cell r="A2312">
            <v>261701</v>
          </cell>
          <cell r="B2312" t="str">
            <v>DEMARC.QUADRA/VAGAS TINTA BOR.CLORADA</v>
          </cell>
          <cell r="C2312" t="str">
            <v>ML</v>
          </cell>
          <cell r="D2312">
            <v>0.47</v>
          </cell>
          <cell r="E2312">
            <v>3.05</v>
          </cell>
          <cell r="F2312">
            <v>3.52</v>
          </cell>
        </row>
        <row r="2313">
          <cell r="A2313">
            <v>261702</v>
          </cell>
          <cell r="B2313" t="str">
            <v>&gt;</v>
          </cell>
          <cell r="C2313" t="str">
            <v>UD</v>
          </cell>
          <cell r="D2313">
            <v>17.65</v>
          </cell>
          <cell r="E2313">
            <v>0</v>
          </cell>
          <cell r="F2313">
            <v>17.65</v>
          </cell>
        </row>
        <row r="2314">
          <cell r="A2314">
            <v>261703</v>
          </cell>
          <cell r="B2314" t="str">
            <v>PINT.POLIESPORTIVA - 2 DEM.(PISOS E CIMENTADOS)</v>
          </cell>
          <cell r="C2314" t="str">
            <v>M2</v>
          </cell>
          <cell r="D2314">
            <v>1.4</v>
          </cell>
          <cell r="E2314">
            <v>2.71</v>
          </cell>
          <cell r="F2314">
            <v>4.11</v>
          </cell>
        </row>
        <row r="2315">
          <cell r="A2315">
            <v>261704</v>
          </cell>
          <cell r="B2315" t="str">
            <v>&gt;</v>
          </cell>
          <cell r="C2315" t="str">
            <v>UD</v>
          </cell>
          <cell r="D2315">
            <v>17.65</v>
          </cell>
          <cell r="E2315">
            <v>0</v>
          </cell>
          <cell r="F2315">
            <v>17.65</v>
          </cell>
        </row>
        <row r="2316">
          <cell r="A2316">
            <v>261705</v>
          </cell>
          <cell r="B2316" t="str">
            <v>&gt;</v>
          </cell>
          <cell r="C2316" t="str">
            <v>UD</v>
          </cell>
          <cell r="D2316">
            <v>0</v>
          </cell>
          <cell r="E2316">
            <v>39.64</v>
          </cell>
          <cell r="F2316">
            <v>39.64</v>
          </cell>
        </row>
        <row r="2317">
          <cell r="A2317">
            <v>270000</v>
          </cell>
          <cell r="B2317" t="str">
            <v>DIVERSOS</v>
          </cell>
          <cell r="C2317" t="str">
            <v> </v>
          </cell>
          <cell r="D2317">
            <v>0</v>
          </cell>
          <cell r="E2317">
            <v>0</v>
          </cell>
          <cell r="F2317">
            <v>0</v>
          </cell>
        </row>
        <row r="2318">
          <cell r="A2318">
            <v>270102</v>
          </cell>
          <cell r="B2318" t="str">
            <v>PLANTIO GRAMA BATATAIS PLACA C/IRRIGACAO (O.C) A&lt;11.000M2</v>
          </cell>
          <cell r="C2318" t="str">
            <v>M2</v>
          </cell>
          <cell r="D2318">
            <v>2</v>
          </cell>
          <cell r="E2318">
            <v>2.21</v>
          </cell>
          <cell r="F2318">
            <v>4.21</v>
          </cell>
        </row>
        <row r="2319">
          <cell r="A2319">
            <v>270105</v>
          </cell>
          <cell r="B2319" t="str">
            <v>PLANTIO GRAMA BATATAIS PLACA C/IRRIG.P/CAMPO FUTEBOL (OC) A&lt;11.000M2</v>
          </cell>
          <cell r="C2319" t="str">
            <v>M2</v>
          </cell>
          <cell r="D2319">
            <v>3.5</v>
          </cell>
          <cell r="E2319">
            <v>0</v>
          </cell>
          <cell r="F2319">
            <v>3.5</v>
          </cell>
        </row>
        <row r="2320">
          <cell r="A2320">
            <v>270201</v>
          </cell>
          <cell r="B2320" t="str">
            <v>PLANTIO GRAMA BATATAIS PLACA C/IRRIG.E TERRA VEG.(OC) A&lt;11.000M2</v>
          </cell>
          <cell r="C2320" t="str">
            <v>M2</v>
          </cell>
          <cell r="D2320">
            <v>2.3</v>
          </cell>
          <cell r="E2320">
            <v>2.49</v>
          </cell>
          <cell r="F2320">
            <v>4.79</v>
          </cell>
        </row>
        <row r="2321">
          <cell r="A2321">
            <v>270202</v>
          </cell>
          <cell r="B2321" t="str">
            <v>PLANTIO GRAMA BATATAIS MUDA C/IRRIG.E TERRA VEG.(OC) A&lt;11.000M2</v>
          </cell>
          <cell r="C2321" t="str">
            <v>M2</v>
          </cell>
          <cell r="D2321">
            <v>0.96</v>
          </cell>
          <cell r="E2321">
            <v>3.31</v>
          </cell>
          <cell r="F2321">
            <v>4.27</v>
          </cell>
        </row>
        <row r="2322">
          <cell r="A2322">
            <v>270203</v>
          </cell>
          <cell r="B2322" t="str">
            <v>PEQUENOS ARBUSTOS C/IRRIGACAO 2 M.</v>
          </cell>
          <cell r="C2322" t="str">
            <v>M2</v>
          </cell>
          <cell r="D2322">
            <v>13</v>
          </cell>
          <cell r="E2322">
            <v>3.68</v>
          </cell>
          <cell r="F2322">
            <v>16.68</v>
          </cell>
        </row>
        <row r="2323">
          <cell r="A2323">
            <v>270204</v>
          </cell>
          <cell r="B2323" t="str">
            <v>PLANTIO DE ARVORES / MUDA</v>
          </cell>
          <cell r="C2323" t="str">
            <v>UN</v>
          </cell>
          <cell r="D2323">
            <v>13</v>
          </cell>
          <cell r="E2323">
            <v>3.68</v>
          </cell>
          <cell r="F2323">
            <v>16.68</v>
          </cell>
        </row>
        <row r="2324">
          <cell r="A2324">
            <v>270205</v>
          </cell>
          <cell r="B2324" t="str">
            <v>GRADE PROTECAO P/MUDA DE ARVORES</v>
          </cell>
          <cell r="C2324" t="str">
            <v>UN</v>
          </cell>
          <cell r="D2324">
            <v>75.86</v>
          </cell>
          <cell r="E2324">
            <v>13.38</v>
          </cell>
          <cell r="F2324">
            <v>89.24</v>
          </cell>
        </row>
        <row r="2325">
          <cell r="A2325">
            <v>270206</v>
          </cell>
          <cell r="B2325" t="str">
            <v>IRRIGACAO P/30 DIAS / AREA PLANTADA</v>
          </cell>
          <cell r="C2325" t="str">
            <v>M2</v>
          </cell>
          <cell r="D2325">
            <v>0.53</v>
          </cell>
          <cell r="E2325">
            <v>0.36</v>
          </cell>
          <cell r="F2325">
            <v>0.89</v>
          </cell>
        </row>
        <row r="2326">
          <cell r="A2326">
            <v>270207</v>
          </cell>
          <cell r="B2326" t="str">
            <v>PLANTIO GRAMA BATATAIS PLACA C/IRRIG.ADUBO,TER.VEG.(OC) A&lt;11.000M2</v>
          </cell>
          <cell r="C2326" t="str">
            <v>M2</v>
          </cell>
          <cell r="D2326">
            <v>2.57</v>
          </cell>
          <cell r="E2326">
            <v>2.49</v>
          </cell>
          <cell r="F2326">
            <v>5.06</v>
          </cell>
        </row>
        <row r="2327">
          <cell r="A2327">
            <v>270210</v>
          </cell>
          <cell r="B2327" t="str">
            <v>PLANTIO GRAMA ESMERALDA PLACA C/ IRRIG., ADUBO,TERRA VEGETAL (O.C.) A&lt;11.000,00M2</v>
          </cell>
          <cell r="C2327" t="str">
            <v>M2</v>
          </cell>
          <cell r="D2327">
            <v>3.95</v>
          </cell>
          <cell r="E2327">
            <v>2.24</v>
          </cell>
          <cell r="F2327">
            <v>6.19</v>
          </cell>
        </row>
        <row r="2328">
          <cell r="A2328">
            <v>270215</v>
          </cell>
          <cell r="B2328" t="str">
            <v>PAVIMENTO EM CONCRETO TIPO CONCREGRAMA/PISOGRAMA/PATIOGRAMA ( PLANTIO DA GRAMA INCLUSO)</v>
          </cell>
          <cell r="C2328" t="str">
            <v>M2</v>
          </cell>
          <cell r="D2328">
            <v>24.43</v>
          </cell>
          <cell r="E2328">
            <v>3.01</v>
          </cell>
          <cell r="F2328">
            <v>27.44</v>
          </cell>
        </row>
        <row r="2329">
          <cell r="A2329">
            <v>270501</v>
          </cell>
          <cell r="B2329" t="str">
            <v>LIMPEZA FINAL DE OBRA - (OBRAS CIVIS)</v>
          </cell>
          <cell r="C2329" t="str">
            <v>M2</v>
          </cell>
          <cell r="D2329">
            <v>0.02</v>
          </cell>
          <cell r="E2329">
            <v>0.48</v>
          </cell>
          <cell r="F2329">
            <v>0.5</v>
          </cell>
        </row>
        <row r="2330">
          <cell r="A2330">
            <v>270502</v>
          </cell>
          <cell r="B2330" t="str">
            <v>LIMPEZA C/ACIDO MURIATICO (1:6)</v>
          </cell>
          <cell r="C2330" t="str">
            <v>M2</v>
          </cell>
          <cell r="D2330">
            <v>0.28</v>
          </cell>
          <cell r="E2330">
            <v>1.24</v>
          </cell>
          <cell r="F2330">
            <v>1.52</v>
          </cell>
        </row>
        <row r="2331">
          <cell r="A2331">
            <v>270503</v>
          </cell>
          <cell r="B2331" t="str">
            <v>BLOKRET-8 CM PRE-FABR.FCK 22 MPA</v>
          </cell>
          <cell r="C2331" t="str">
            <v>M2</v>
          </cell>
          <cell r="D2331">
            <v>24.21</v>
          </cell>
          <cell r="E2331">
            <v>2.74</v>
          </cell>
          <cell r="F2331">
            <v>26.95</v>
          </cell>
        </row>
        <row r="2332">
          <cell r="A2332">
            <v>270504</v>
          </cell>
          <cell r="B2332" t="str">
            <v>BLOKRET 6 CM PRE-FABR.FCK 18 MPA</v>
          </cell>
          <cell r="C2332" t="str">
            <v>M2</v>
          </cell>
          <cell r="D2332">
            <v>19.84</v>
          </cell>
          <cell r="E2332">
            <v>2.74</v>
          </cell>
          <cell r="F2332">
            <v>22.58</v>
          </cell>
        </row>
        <row r="2333">
          <cell r="A2333">
            <v>270601</v>
          </cell>
          <cell r="B2333" t="str">
            <v>BLOKRET 10 CM FCK=35 MPA PRE-FABR.</v>
          </cell>
          <cell r="C2333" t="str">
            <v>M2</v>
          </cell>
          <cell r="D2333">
            <v>29.06</v>
          </cell>
          <cell r="E2333">
            <v>2.74</v>
          </cell>
          <cell r="F2333">
            <v>31.8</v>
          </cell>
        </row>
        <row r="2334">
          <cell r="A2334">
            <v>270602</v>
          </cell>
          <cell r="B2334" t="str">
            <v>CALCAMENTO C/PARALELEPIPEDO</v>
          </cell>
          <cell r="C2334" t="str">
            <v>M2</v>
          </cell>
          <cell r="D2334">
            <v>40.84</v>
          </cell>
          <cell r="E2334">
            <v>6.26</v>
          </cell>
          <cell r="F2334">
            <v>47.1</v>
          </cell>
        </row>
        <row r="2335">
          <cell r="A2335">
            <v>270603</v>
          </cell>
          <cell r="B2335" t="str">
            <v>REDE PROTECAO DE NYLON COM GANCHOS E BUCHAS S8</v>
          </cell>
          <cell r="C2335" t="str">
            <v>M2</v>
          </cell>
          <cell r="D2335">
            <v>15.7</v>
          </cell>
          <cell r="E2335">
            <v>0.98</v>
          </cell>
          <cell r="F2335">
            <v>16.68</v>
          </cell>
        </row>
        <row r="2336">
          <cell r="A2336">
            <v>270619</v>
          </cell>
          <cell r="B2336" t="str">
            <v>ARAME FARPADO 3 FIOS EM ALAMBRADO/MURO EXISTENTE</v>
          </cell>
          <cell r="C2336" t="str">
            <v>M</v>
          </cell>
          <cell r="D2336">
            <v>1.05</v>
          </cell>
          <cell r="E2336">
            <v>0.84</v>
          </cell>
          <cell r="F2336">
            <v>1.89</v>
          </cell>
        </row>
        <row r="2337">
          <cell r="A2337">
            <v>270620</v>
          </cell>
          <cell r="B2337" t="str">
            <v>ALAM.POSTE CONC.TB.IND.2a.OPCAO 2"#2,28 DUP.T 150X7M</v>
          </cell>
          <cell r="C2337" t="str">
            <v>M2</v>
          </cell>
          <cell r="D2337">
            <v>24</v>
          </cell>
          <cell r="E2337">
            <v>6.22</v>
          </cell>
          <cell r="F2337">
            <v>30.22</v>
          </cell>
        </row>
        <row r="2338">
          <cell r="A2338">
            <v>270621</v>
          </cell>
          <cell r="B2338" t="str">
            <v>ALAMB.TUBO IND.2"#2,28- TELA #12 QD.ESP.EXIST.S/PINT.</v>
          </cell>
          <cell r="C2338" t="str">
            <v>M2</v>
          </cell>
          <cell r="D2338">
            <v>30.66</v>
          </cell>
          <cell r="E2338">
            <v>24.7</v>
          </cell>
          <cell r="F2338">
            <v>55.36</v>
          </cell>
        </row>
        <row r="2339">
          <cell r="A2339">
            <v>270701</v>
          </cell>
          <cell r="B2339" t="str">
            <v>ALAMBRADO CANO FERRO GALVANIZADO 2" E TELA H=2M PADRÃO AGETOP</v>
          </cell>
          <cell r="C2339" t="str">
            <v>ML</v>
          </cell>
          <cell r="D2339">
            <v>261.65</v>
          </cell>
          <cell r="E2339">
            <v>18.79</v>
          </cell>
          <cell r="F2339">
            <v>280.44</v>
          </cell>
        </row>
        <row r="2340">
          <cell r="A2340">
            <v>270702</v>
          </cell>
          <cell r="B2340" t="str">
            <v>ALAMBRADO C/POSTE DE CONCRETO E CINTA ARMADA PD.AGETOP</v>
          </cell>
          <cell r="C2340" t="str">
            <v>ML</v>
          </cell>
          <cell r="D2340">
            <v>47.97</v>
          </cell>
          <cell r="E2340">
            <v>17.7</v>
          </cell>
          <cell r="F2340">
            <v>65.67</v>
          </cell>
        </row>
        <row r="2341">
          <cell r="A2341">
            <v>270703</v>
          </cell>
          <cell r="B2341" t="str">
            <v>CERCA ARAME FARP.(9 FIOS),AROEIRA C/2M,EST.C/16M</v>
          </cell>
          <cell r="C2341" t="str">
            <v>ML</v>
          </cell>
          <cell r="D2341">
            <v>28.69</v>
          </cell>
          <cell r="E2341">
            <v>5.43</v>
          </cell>
          <cell r="F2341">
            <v>34.12</v>
          </cell>
        </row>
        <row r="2342">
          <cell r="A2342">
            <v>270704</v>
          </cell>
          <cell r="B2342" t="str">
            <v>CERCA ARAME FARP.C/POSTE CONCRETO(6 FIOS) PD.AGETOP</v>
          </cell>
          <cell r="C2342" t="str">
            <v>ML</v>
          </cell>
          <cell r="D2342">
            <v>19.24</v>
          </cell>
          <cell r="E2342">
            <v>5.43</v>
          </cell>
          <cell r="F2342">
            <v>24.67</v>
          </cell>
        </row>
        <row r="2343">
          <cell r="A2343">
            <v>270706</v>
          </cell>
          <cell r="B2343" t="str">
            <v>ALAMB.PROT.CANO GALV.2"H=4.4 M PINT</v>
          </cell>
          <cell r="C2343" t="str">
            <v>ML</v>
          </cell>
          <cell r="D2343">
            <v>462.46</v>
          </cell>
          <cell r="E2343">
            <v>30.64</v>
          </cell>
          <cell r="F2343">
            <v>493.1</v>
          </cell>
        </row>
        <row r="2344">
          <cell r="A2344">
            <v>270802</v>
          </cell>
          <cell r="B2344" t="str">
            <v>MASTRO P/BANDEIRA FERRO GALVANIZADO 3UN (ASSENT.PINTADO)</v>
          </cell>
          <cell r="C2344" t="str">
            <v>CJ</v>
          </cell>
          <cell r="D2344">
            <v>952.35</v>
          </cell>
          <cell r="E2344">
            <v>71.53</v>
          </cell>
          <cell r="F2344">
            <v>1023.88</v>
          </cell>
        </row>
        <row r="2345">
          <cell r="A2345">
            <v>270805</v>
          </cell>
          <cell r="B2345" t="str">
            <v>PLACA DE INAUGURAÇÃO EM DURALUMÍNIO 42 X 60 CM</v>
          </cell>
          <cell r="C2345" t="str">
            <v>UN</v>
          </cell>
          <cell r="D2345">
            <v>350.4</v>
          </cell>
          <cell r="E2345">
            <v>1.67</v>
          </cell>
          <cell r="F2345">
            <v>352.07</v>
          </cell>
        </row>
        <row r="2346">
          <cell r="A2346">
            <v>270806</v>
          </cell>
          <cell r="B2346" t="str">
            <v>PLACA DE INAUGURAÇÃO EM DURALUMÍNIO 80 X 60 CM</v>
          </cell>
          <cell r="C2346" t="str">
            <v>UN</v>
          </cell>
          <cell r="D2346">
            <v>600.4</v>
          </cell>
          <cell r="E2346">
            <v>1.67</v>
          </cell>
          <cell r="F2346">
            <v>602.07</v>
          </cell>
        </row>
        <row r="2347">
          <cell r="A2347">
            <v>270807</v>
          </cell>
          <cell r="B2347" t="str">
            <v>PLACA INAUGURACAO ACO INOXIDAVEL  (60X40)</v>
          </cell>
          <cell r="C2347" t="str">
            <v>UN</v>
          </cell>
          <cell r="D2347">
            <v>250</v>
          </cell>
          <cell r="E2347">
            <v>2.86</v>
          </cell>
          <cell r="F2347">
            <v>252.86</v>
          </cell>
        </row>
        <row r="2348">
          <cell r="A2348">
            <v>270808</v>
          </cell>
          <cell r="B2348" t="str">
            <v>PLACA INAUGURACAO ACO INOXIDAVEL (40 X 25)</v>
          </cell>
          <cell r="C2348" t="str">
            <v>UN</v>
          </cell>
          <cell r="D2348">
            <v>130</v>
          </cell>
          <cell r="E2348">
            <v>2.86</v>
          </cell>
          <cell r="F2348">
            <v>132.86</v>
          </cell>
        </row>
        <row r="2349">
          <cell r="A2349">
            <v>270809</v>
          </cell>
          <cell r="B2349" t="str">
            <v>PLACA DE INAUGURACAO ACO ESCOVADO 42X60 CM</v>
          </cell>
          <cell r="C2349" t="str">
            <v>UN</v>
          </cell>
          <cell r="D2349">
            <v>250.4</v>
          </cell>
          <cell r="E2349">
            <v>1.67</v>
          </cell>
          <cell r="F2349">
            <v>252.07</v>
          </cell>
        </row>
        <row r="2350">
          <cell r="A2350">
            <v>270810</v>
          </cell>
          <cell r="B2350" t="str">
            <v>PLACA DE INAUGURACAO ACO ESCOVADO 80 X 60 CM</v>
          </cell>
          <cell r="C2350" t="str">
            <v>UN</v>
          </cell>
          <cell r="D2350">
            <v>400.4</v>
          </cell>
          <cell r="E2350">
            <v>1.67</v>
          </cell>
          <cell r="F2350">
            <v>402.07</v>
          </cell>
        </row>
        <row r="2351">
          <cell r="A2351">
            <v>270811</v>
          </cell>
          <cell r="B2351" t="str">
            <v>OBELISCO P/PLACA DE INAUGURACAO - PADRAO AGETOP</v>
          </cell>
          <cell r="C2351" t="str">
            <v>UN</v>
          </cell>
          <cell r="D2351">
            <v>91.02</v>
          </cell>
          <cell r="E2351">
            <v>142.71</v>
          </cell>
          <cell r="F2351">
            <v>233.73</v>
          </cell>
        </row>
        <row r="2352">
          <cell r="A2352">
            <v>270889</v>
          </cell>
          <cell r="B2352" t="str">
            <v>SUP.PAD.TAB.BASQUETE "U" ENREJ.- 2 UN (ASSENT.PINT.)</v>
          </cell>
          <cell r="C2352" t="str">
            <v>CJ</v>
          </cell>
          <cell r="D2352">
            <v>3182.14</v>
          </cell>
          <cell r="E2352">
            <v>402.67</v>
          </cell>
          <cell r="F2352">
            <v>3584.81</v>
          </cell>
        </row>
        <row r="2353">
          <cell r="A2353">
            <v>270890</v>
          </cell>
          <cell r="B2353" t="str">
            <v>SUP.ARTICULAVEL TUBO IND.P/TAB.BASQ.ASSENT.PINT.2 UN</v>
          </cell>
          <cell r="C2353" t="str">
            <v>CJ</v>
          </cell>
          <cell r="D2353">
            <v>3729.47</v>
          </cell>
          <cell r="E2353">
            <v>739.46</v>
          </cell>
          <cell r="F2353">
            <v>4468.93</v>
          </cell>
        </row>
        <row r="2354">
          <cell r="A2354">
            <v>270891</v>
          </cell>
          <cell r="B2354" t="str">
            <v>SUP.TUBO INDUST. REMOVIVEL P/TAB.BASQ.ASSENT.PINTADA</v>
          </cell>
          <cell r="C2354" t="str">
            <v>CJ</v>
          </cell>
          <cell r="D2354">
            <v>1831.99</v>
          </cell>
          <cell r="E2354">
            <v>234.65</v>
          </cell>
          <cell r="F2354">
            <v>2066.64</v>
          </cell>
        </row>
        <row r="2355">
          <cell r="A2355">
            <v>270892</v>
          </cell>
          <cell r="B2355" t="str">
            <v>SUP. Fº Gº REMOVIVEL P/TAB.BASQ.ASSENT.PINTADA</v>
          </cell>
          <cell r="C2355" t="str">
            <v>CJ</v>
          </cell>
          <cell r="D2355">
            <v>5062.37</v>
          </cell>
          <cell r="E2355">
            <v>286.74</v>
          </cell>
          <cell r="F2355">
            <v>5349.11</v>
          </cell>
        </row>
        <row r="2356">
          <cell r="A2356">
            <v>271098</v>
          </cell>
          <cell r="B2356" t="str">
            <v>TAB.BASQ.2UN EST.MET.M.LEI ASSENT.PINT.ARO FLEX.</v>
          </cell>
          <cell r="C2356" t="str">
            <v>CJ</v>
          </cell>
          <cell r="D2356">
            <v>1947.45</v>
          </cell>
          <cell r="E2356">
            <v>68.99</v>
          </cell>
          <cell r="F2356">
            <v>2016.44</v>
          </cell>
        </row>
        <row r="2357">
          <cell r="A2357">
            <v>271099</v>
          </cell>
          <cell r="B2357" t="str">
            <v>TAB.BASQ.2UN EST.MET./COMP.ASSENT.PINT.ARO METAL.</v>
          </cell>
          <cell r="C2357" t="str">
            <v>CJ</v>
          </cell>
          <cell r="D2357">
            <v>919.91</v>
          </cell>
          <cell r="E2357">
            <v>68.99</v>
          </cell>
          <cell r="F2357">
            <v>988.9</v>
          </cell>
        </row>
        <row r="2358">
          <cell r="A2358">
            <v>271100</v>
          </cell>
          <cell r="B2358" t="str">
            <v>TAB.BASQ.2UN EST.MET.COMP.ASSENT.PINTADA ARO FLEX.</v>
          </cell>
          <cell r="C2358" t="str">
            <v>CJ</v>
          </cell>
          <cell r="D2358">
            <v>1806.33</v>
          </cell>
          <cell r="E2358">
            <v>68.99</v>
          </cell>
          <cell r="F2358">
            <v>1875.32</v>
          </cell>
        </row>
        <row r="2359">
          <cell r="A2359">
            <v>271101</v>
          </cell>
          <cell r="B2359" t="str">
            <v>TRAVES Fº Gº P/FUTEBOL SALÃO 2 UN PINTADAS</v>
          </cell>
          <cell r="C2359" t="str">
            <v>CJ</v>
          </cell>
          <cell r="D2359">
            <v>2135.65</v>
          </cell>
          <cell r="E2359">
            <v>31.47</v>
          </cell>
          <cell r="F2359">
            <v>2167.12</v>
          </cell>
        </row>
        <row r="2360">
          <cell r="A2360">
            <v>271102</v>
          </cell>
          <cell r="B2360" t="str">
            <v>TAB.BASQ.2UN EST.MET.M.LEI ASSENT.PINT.ARO METAL.</v>
          </cell>
          <cell r="C2360" t="str">
            <v>CJ</v>
          </cell>
          <cell r="D2360">
            <v>1061.04</v>
          </cell>
          <cell r="E2360">
            <v>68.99</v>
          </cell>
          <cell r="F2360">
            <v>1130.03</v>
          </cell>
        </row>
        <row r="2361">
          <cell r="A2361">
            <v>271103</v>
          </cell>
          <cell r="B2361" t="str">
            <v>CONJUNTO PARA VOLEIBOL C/PINTURA (2 SUPORTES)</v>
          </cell>
          <cell r="C2361" t="str">
            <v>CJ</v>
          </cell>
          <cell r="D2361">
            <v>732.06</v>
          </cell>
          <cell r="E2361">
            <v>23.87</v>
          </cell>
          <cell r="F2361">
            <v>755.93</v>
          </cell>
        </row>
        <row r="2362">
          <cell r="A2362">
            <v>271104</v>
          </cell>
          <cell r="B2362" t="str">
            <v>ESCADA MARINHEIRO S/GUAR.CORPO CH.FERRO REDONDO</v>
          </cell>
          <cell r="C2362" t="str">
            <v>M</v>
          </cell>
          <cell r="D2362">
            <v>29.34</v>
          </cell>
          <cell r="E2362">
            <v>22.9</v>
          </cell>
          <cell r="F2362">
            <v>52.24</v>
          </cell>
        </row>
        <row r="2363">
          <cell r="A2363">
            <v>271105</v>
          </cell>
          <cell r="B2363" t="str">
            <v>TRAVES Fº Gº P/CAMPO FUT. 2 UN (ASSENT.PINTADAS) 7,32  X 2,44</v>
          </cell>
          <cell r="C2363" t="str">
            <v>CJ</v>
          </cell>
          <cell r="D2363">
            <v>4208.53</v>
          </cell>
          <cell r="E2363">
            <v>248.45</v>
          </cell>
          <cell r="F2363">
            <v>4456.98</v>
          </cell>
        </row>
        <row r="2364">
          <cell r="A2364">
            <v>271106</v>
          </cell>
          <cell r="B2364" t="str">
            <v>TRAVES Fº Gº P/CAMPO FUT.AREIA-2UN (ASSENT.PINT.) 2,00 X 5,00</v>
          </cell>
          <cell r="C2364" t="str">
            <v>CJ</v>
          </cell>
          <cell r="D2364">
            <v>1346.1</v>
          </cell>
          <cell r="E2364">
            <v>252.86</v>
          </cell>
          <cell r="F2364">
            <v>1598.96</v>
          </cell>
        </row>
        <row r="2365">
          <cell r="A2365">
            <v>271201</v>
          </cell>
          <cell r="B2365" t="str">
            <v>QUADRO DE GIZ (5,0X1,20 M C/EMBOÇO PINTURA COMPLETO)</v>
          </cell>
          <cell r="C2365" t="str">
            <v>UN</v>
          </cell>
          <cell r="D2365">
            <v>131.8</v>
          </cell>
          <cell r="E2365">
            <v>162.34</v>
          </cell>
          <cell r="F2365">
            <v>294.14</v>
          </cell>
        </row>
        <row r="2366">
          <cell r="A2366">
            <v>271203</v>
          </cell>
          <cell r="B2366" t="str">
            <v>QUADRO AVISO TP-1  (1,20 X 1,20 M)</v>
          </cell>
          <cell r="C2366" t="str">
            <v>UN</v>
          </cell>
          <cell r="D2366">
            <v>74.91</v>
          </cell>
          <cell r="E2366">
            <v>58.44</v>
          </cell>
          <cell r="F2366">
            <v>133.35</v>
          </cell>
        </row>
        <row r="2367">
          <cell r="A2367">
            <v>271204</v>
          </cell>
          <cell r="B2367" t="str">
            <v>QUADRO DE GIZ (1,36 X 6,20) ESC. 20 SALAS</v>
          </cell>
          <cell r="C2367" t="str">
            <v>UN</v>
          </cell>
          <cell r="D2367">
            <v>386.94</v>
          </cell>
          <cell r="E2367">
            <v>162.34</v>
          </cell>
          <cell r="F2367">
            <v>549.28</v>
          </cell>
        </row>
        <row r="2368">
          <cell r="A2368">
            <v>271208</v>
          </cell>
          <cell r="B2368" t="str">
            <v>QD.GIZ EMBOCO/LAM.MELAMINICO COMPL.-ESC.2000 6,87X1,39M</v>
          </cell>
          <cell r="C2368" t="str">
            <v>UN</v>
          </cell>
          <cell r="D2368">
            <v>590.81</v>
          </cell>
          <cell r="E2368">
            <v>303.2</v>
          </cell>
          <cell r="F2368">
            <v>894.01</v>
          </cell>
        </row>
        <row r="2369">
          <cell r="A2369">
            <v>271210</v>
          </cell>
          <cell r="B2369" t="str">
            <v>QUADRO DE GIZ EMBOÇO/PINTURA COMPLETO</v>
          </cell>
          <cell r="C2369" t="str">
            <v>M2</v>
          </cell>
          <cell r="D2369">
            <v>21.92</v>
          </cell>
          <cell r="E2369">
            <v>27.06</v>
          </cell>
          <cell r="F2369">
            <v>48.98</v>
          </cell>
        </row>
        <row r="2370">
          <cell r="A2370">
            <v>271301</v>
          </cell>
          <cell r="B2370" t="str">
            <v>PASSEIO DE PROTECAO EM CONC.DESEMPENADO 5 CM</v>
          </cell>
          <cell r="C2370" t="str">
            <v>M2</v>
          </cell>
          <cell r="D2370">
            <v>11.89</v>
          </cell>
          <cell r="E2370">
            <v>13.27</v>
          </cell>
          <cell r="F2370">
            <v>25.16</v>
          </cell>
        </row>
        <row r="2371">
          <cell r="A2371">
            <v>271302</v>
          </cell>
          <cell r="B2371" t="str">
            <v>BASE DE BANCADAS AZULEJADA</v>
          </cell>
          <cell r="C2371" t="str">
            <v>ML</v>
          </cell>
          <cell r="D2371">
            <v>25.76</v>
          </cell>
          <cell r="E2371">
            <v>32.56</v>
          </cell>
          <cell r="F2371">
            <v>58.32</v>
          </cell>
        </row>
        <row r="2372">
          <cell r="A2372">
            <v>271303</v>
          </cell>
          <cell r="B2372" t="str">
            <v>BANCO DE CONCRETO POLIDO</v>
          </cell>
          <cell r="C2372" t="str">
            <v>ML</v>
          </cell>
          <cell r="D2372">
            <v>17.94</v>
          </cell>
          <cell r="E2372">
            <v>18.39</v>
          </cell>
          <cell r="F2372">
            <v>36.33</v>
          </cell>
        </row>
        <row r="2373">
          <cell r="A2373">
            <v>271304</v>
          </cell>
          <cell r="B2373" t="str">
            <v>BANCADA DE ARDOSIA POLIDA</v>
          </cell>
          <cell r="C2373" t="str">
            <v>M2</v>
          </cell>
          <cell r="D2373">
            <v>102.66</v>
          </cell>
          <cell r="E2373">
            <v>5.73</v>
          </cell>
          <cell r="F2373">
            <v>108.39</v>
          </cell>
        </row>
        <row r="2374">
          <cell r="A2374">
            <v>271305</v>
          </cell>
          <cell r="B2374" t="str">
            <v>BASE DE BANCADA REBOCADA</v>
          </cell>
          <cell r="C2374" t="str">
            <v>ML</v>
          </cell>
          <cell r="D2374">
            <v>10.12</v>
          </cell>
          <cell r="E2374">
            <v>22.75</v>
          </cell>
          <cell r="F2374">
            <v>32.87</v>
          </cell>
        </row>
        <row r="2375">
          <cell r="A2375">
            <v>271306</v>
          </cell>
          <cell r="B2375" t="str">
            <v>BASE DE BANCADA REV.COM CERAMICA</v>
          </cell>
          <cell r="C2375" t="str">
            <v>M</v>
          </cell>
          <cell r="D2375">
            <v>32.01</v>
          </cell>
          <cell r="E2375">
            <v>32.56</v>
          </cell>
          <cell r="F2375">
            <v>64.57</v>
          </cell>
        </row>
        <row r="2376">
          <cell r="A2376">
            <v>271307</v>
          </cell>
          <cell r="B2376" t="str">
            <v>BANCO CONCRETO POLIDO  ALV.TIJOLO APARENTE ESC.20 SL</v>
          </cell>
          <cell r="C2376" t="str">
            <v>M</v>
          </cell>
          <cell r="D2376">
            <v>51.08</v>
          </cell>
          <cell r="E2376">
            <v>33.08</v>
          </cell>
          <cell r="F2376">
            <v>84.16</v>
          </cell>
        </row>
        <row r="2377">
          <cell r="A2377">
            <v>271401</v>
          </cell>
          <cell r="B2377" t="str">
            <v>&gt;</v>
          </cell>
          <cell r="C2377" t="str">
            <v>UD</v>
          </cell>
          <cell r="D2377">
            <v>17.65</v>
          </cell>
          <cell r="E2377">
            <v>0</v>
          </cell>
          <cell r="F2377">
            <v>17.65</v>
          </cell>
        </row>
        <row r="2378">
          <cell r="A2378">
            <v>271402</v>
          </cell>
          <cell r="B2378" t="str">
            <v>MICTORIO INOXIDAVEL (SEM INST.H.SANIT.)</v>
          </cell>
          <cell r="C2378" t="str">
            <v>M2</v>
          </cell>
          <cell r="D2378">
            <v>745.94</v>
          </cell>
          <cell r="E2378">
            <v>29.59</v>
          </cell>
          <cell r="F2378">
            <v>775.53</v>
          </cell>
        </row>
        <row r="2379">
          <cell r="A2379">
            <v>271403</v>
          </cell>
          <cell r="B2379" t="str">
            <v>MIC.INOX P/PRE-MOLD.(S/I.HIDRO S.)</v>
          </cell>
          <cell r="C2379" t="str">
            <v>UN</v>
          </cell>
          <cell r="D2379">
            <v>647.6</v>
          </cell>
          <cell r="E2379">
            <v>119.69</v>
          </cell>
          <cell r="F2379">
            <v>767.29</v>
          </cell>
        </row>
        <row r="2380">
          <cell r="A2380">
            <v>271404</v>
          </cell>
          <cell r="B2380" t="str">
            <v>MICTORIO AZULEJADO - 1,80 M (SEM INST. HIDRO.SANIT.)</v>
          </cell>
          <cell r="C2380" t="str">
            <v>UN</v>
          </cell>
          <cell r="D2380">
            <v>81.74</v>
          </cell>
          <cell r="E2380">
            <v>65.39</v>
          </cell>
          <cell r="F2380">
            <v>147.13</v>
          </cell>
        </row>
        <row r="2381">
          <cell r="A2381">
            <v>271405</v>
          </cell>
          <cell r="B2381" t="str">
            <v>LAVATORIO AZULEJADO TIPO I - 1,80 M (SEM INST.H.SANIT.)</v>
          </cell>
          <cell r="C2381" t="str">
            <v>UN</v>
          </cell>
          <cell r="D2381">
            <v>121.58</v>
          </cell>
          <cell r="E2381">
            <v>99.02</v>
          </cell>
          <cell r="F2381">
            <v>220.6</v>
          </cell>
        </row>
        <row r="2382">
          <cell r="A2382">
            <v>271406</v>
          </cell>
          <cell r="B2382" t="str">
            <v>&gt;</v>
          </cell>
          <cell r="C2382" t="str">
            <v>UD</v>
          </cell>
          <cell r="D2382">
            <v>17.65</v>
          </cell>
          <cell r="E2382">
            <v>0</v>
          </cell>
          <cell r="F2382">
            <v>17.65</v>
          </cell>
        </row>
        <row r="2383">
          <cell r="A2383">
            <v>271407</v>
          </cell>
          <cell r="B2383" t="str">
            <v>&gt;</v>
          </cell>
          <cell r="C2383" t="str">
            <v>UD</v>
          </cell>
          <cell r="D2383">
            <v>0</v>
          </cell>
          <cell r="E2383">
            <v>39.64</v>
          </cell>
          <cell r="F2383">
            <v>39.64</v>
          </cell>
        </row>
        <row r="2384">
          <cell r="A2384">
            <v>271408</v>
          </cell>
          <cell r="B2384" t="str">
            <v>MICTORIO ACO INOX SOBRE COCHO DE CONCRETO(SEM INST.H.SANIT )</v>
          </cell>
          <cell r="C2384" t="str">
            <v>ML</v>
          </cell>
          <cell r="D2384">
            <v>416.13</v>
          </cell>
          <cell r="E2384">
            <v>238.66</v>
          </cell>
          <cell r="F2384">
            <v>654.79</v>
          </cell>
        </row>
        <row r="2385">
          <cell r="A2385">
            <v>271409</v>
          </cell>
          <cell r="B2385" t="str">
            <v>LAVATORIO ACO INOX SOBRE COCHO DE CONCRETO (SEM INST.H.SANIT.)</v>
          </cell>
          <cell r="C2385" t="str">
            <v>ML</v>
          </cell>
          <cell r="D2385">
            <v>442.02</v>
          </cell>
          <cell r="E2385">
            <v>251.48</v>
          </cell>
          <cell r="F2385">
            <v>693.5</v>
          </cell>
        </row>
        <row r="2386">
          <cell r="A2386">
            <v>271412</v>
          </cell>
          <cell r="B2386" t="str">
            <v>MURO TIJ.FURADO 1/2 VEZ CHAP.C/PEDRISCO H=2 M</v>
          </cell>
          <cell r="C2386" t="str">
            <v>ML</v>
          </cell>
          <cell r="D2386">
            <v>74.39</v>
          </cell>
          <cell r="E2386">
            <v>41.85</v>
          </cell>
          <cell r="F2386">
            <v>116.24</v>
          </cell>
        </row>
        <row r="2387">
          <cell r="A2387">
            <v>271413</v>
          </cell>
          <cell r="B2387" t="str">
            <v>MURO TIJOLO APARENTE (H=2 M) C/PINT.SILICONE</v>
          </cell>
          <cell r="C2387" t="str">
            <v>M2</v>
          </cell>
          <cell r="D2387">
            <v>67.77</v>
          </cell>
          <cell r="E2387">
            <v>46.87</v>
          </cell>
          <cell r="F2387">
            <v>114.64</v>
          </cell>
        </row>
        <row r="2388">
          <cell r="A2388">
            <v>271414</v>
          </cell>
          <cell r="B2388" t="str">
            <v>MURO PLACA PRE-MOLDADA PADRAO AGETOP</v>
          </cell>
          <cell r="C2388" t="str">
            <v>M2</v>
          </cell>
          <cell r="D2388">
            <v>14.28</v>
          </cell>
          <cell r="E2388">
            <v>12.72</v>
          </cell>
          <cell r="F2388">
            <v>27</v>
          </cell>
        </row>
        <row r="2389">
          <cell r="A2389">
            <v>271415</v>
          </cell>
          <cell r="B2389" t="str">
            <v>MURO ALV.TIJ.FUR.1/2 VEZ 3 M S/CHAPISCO</v>
          </cell>
          <cell r="C2389" t="str">
            <v>M</v>
          </cell>
          <cell r="D2389">
            <v>119.63</v>
          </cell>
          <cell r="E2389">
            <v>83.31</v>
          </cell>
          <cell r="F2389">
            <v>202.94</v>
          </cell>
        </row>
        <row r="2390">
          <cell r="A2390">
            <v>271416</v>
          </cell>
          <cell r="B2390" t="str">
            <v>SARJETA (10X20X100) - (OBRAS CIVIS)</v>
          </cell>
          <cell r="C2390" t="str">
            <v>UN</v>
          </cell>
          <cell r="D2390">
            <v>2.38</v>
          </cell>
          <cell r="E2390">
            <v>10.9</v>
          </cell>
          <cell r="F2390">
            <v>13.28</v>
          </cell>
        </row>
        <row r="2391">
          <cell r="A2391">
            <v>271417</v>
          </cell>
          <cell r="B2391" t="str">
            <v>CANALETA CONCRETO DESEMPENADO 5 CM PD.AGETOP</v>
          </cell>
          <cell r="C2391" t="str">
            <v>ML</v>
          </cell>
          <cell r="D2391">
            <v>7.34</v>
          </cell>
          <cell r="E2391">
            <v>12.03</v>
          </cell>
          <cell r="F2391">
            <v>19.37</v>
          </cell>
        </row>
        <row r="2392">
          <cell r="A2392">
            <v>271500</v>
          </cell>
          <cell r="B2392" t="str">
            <v>CAFE DA MANHA</v>
          </cell>
          <cell r="C2392" t="str">
            <v>REF</v>
          </cell>
          <cell r="D2392">
            <v>0.77</v>
          </cell>
          <cell r="E2392">
            <v>0</v>
          </cell>
          <cell r="F2392">
            <v>0.77</v>
          </cell>
        </row>
        <row r="2393">
          <cell r="A2393">
            <v>271501</v>
          </cell>
          <cell r="B2393" t="str">
            <v>TRANSPORTE</v>
          </cell>
          <cell r="C2393" t="str">
            <v>UD</v>
          </cell>
          <cell r="D2393">
            <v>17.65</v>
          </cell>
          <cell r="E2393">
            <v>0</v>
          </cell>
          <cell r="F2393">
            <v>17.65</v>
          </cell>
        </row>
        <row r="2394">
          <cell r="A2394">
            <v>271502</v>
          </cell>
          <cell r="B2394" t="str">
            <v>CANTINA - (OBRAS CIVIS)</v>
          </cell>
          <cell r="C2394" t="str">
            <v>RF</v>
          </cell>
          <cell r="D2394">
            <v>4.2</v>
          </cell>
          <cell r="E2394">
            <v>0</v>
          </cell>
          <cell r="F2394">
            <v>4.2</v>
          </cell>
        </row>
        <row r="2395">
          <cell r="A2395">
            <v>271503</v>
          </cell>
          <cell r="B2395" t="str">
            <v>MURO TIJ.FURADO 2 M- 1/2 VEZ SEM REVESTIMENTO</v>
          </cell>
          <cell r="C2395" t="str">
            <v>ML</v>
          </cell>
          <cell r="D2395">
            <v>71.53</v>
          </cell>
          <cell r="E2395">
            <v>33.94</v>
          </cell>
          <cell r="F2395">
            <v>105.47</v>
          </cell>
        </row>
        <row r="2396">
          <cell r="A2396">
            <v>271504</v>
          </cell>
          <cell r="B2396" t="str">
            <v>BEBEDOURO - CENTRO COMUNITARIO (SEM INST.H.SANIT.)</v>
          </cell>
          <cell r="C2396" t="str">
            <v>UN</v>
          </cell>
          <cell r="D2396">
            <v>62.43</v>
          </cell>
          <cell r="E2396">
            <v>160.23</v>
          </cell>
          <cell r="F2396">
            <v>222.66</v>
          </cell>
        </row>
        <row r="2397">
          <cell r="A2397">
            <v>271505</v>
          </cell>
          <cell r="B2397" t="str">
            <v>CRUZETA METALICA P/ CAIXA DAGUA</v>
          </cell>
          <cell r="C2397" t="str">
            <v>UN</v>
          </cell>
          <cell r="D2397">
            <v>58.34</v>
          </cell>
          <cell r="E2397">
            <v>0</v>
          </cell>
          <cell r="F2397">
            <v>58.34</v>
          </cell>
        </row>
        <row r="2398">
          <cell r="A2398">
            <v>271506</v>
          </cell>
          <cell r="B2398" t="str">
            <v>CAIXA DAGUA METALICA (______LTS.)</v>
          </cell>
          <cell r="C2398" t="str">
            <v>UD</v>
          </cell>
          <cell r="D2398">
            <v>17.65</v>
          </cell>
          <cell r="E2398">
            <v>0</v>
          </cell>
          <cell r="F2398">
            <v>17.65</v>
          </cell>
        </row>
        <row r="2399">
          <cell r="A2399">
            <v>271507</v>
          </cell>
          <cell r="B2399" t="str">
            <v>BEBEDOURO P/6 TORNEIRAS AZULEJADOS(SEM INST.H.SANIT.)</v>
          </cell>
          <cell r="C2399" t="str">
            <v>UN</v>
          </cell>
          <cell r="D2399">
            <v>196.18</v>
          </cell>
          <cell r="E2399">
            <v>223.65</v>
          </cell>
          <cell r="F2399">
            <v>419.83</v>
          </cell>
        </row>
        <row r="2400">
          <cell r="A2400">
            <v>271508</v>
          </cell>
          <cell r="B2400" t="str">
            <v>BEBED.AZUL.CRIANCA/ADULTO - NINCHO (SEM INST.H.SANIT.)</v>
          </cell>
          <cell r="C2400" t="str">
            <v>M</v>
          </cell>
          <cell r="D2400">
            <v>122.55</v>
          </cell>
          <cell r="E2400">
            <v>99.57</v>
          </cell>
          <cell r="F2400">
            <v>222.12</v>
          </cell>
        </row>
        <row r="2401">
          <cell r="A2401">
            <v>271509</v>
          </cell>
          <cell r="B2401" t="str">
            <v>BEBED. AZUL.ADULTO/CRIANCA PAREDE(SEM INST.H.SANIT.)</v>
          </cell>
          <cell r="C2401" t="str">
            <v>M</v>
          </cell>
          <cell r="D2401">
            <v>128.14</v>
          </cell>
          <cell r="E2401">
            <v>162.17</v>
          </cell>
          <cell r="F2401">
            <v>290.31</v>
          </cell>
        </row>
        <row r="2402">
          <cell r="A2402">
            <v>271601</v>
          </cell>
          <cell r="B2402" t="str">
            <v>PRATELEIRA EST.CAIBRO 4+1 TABUAS APARELHADAS E ENVERNIZADAS</v>
          </cell>
          <cell r="C2402" t="str">
            <v>ML</v>
          </cell>
          <cell r="D2402">
            <v>122.72</v>
          </cell>
          <cell r="E2402">
            <v>40.29</v>
          </cell>
          <cell r="F2402">
            <v>163.01</v>
          </cell>
        </row>
        <row r="2403">
          <cell r="A2403">
            <v>271605</v>
          </cell>
          <cell r="B2403" t="str">
            <v>SUPORTE PARA BANCADA EM FERRO "T" 1/8" X 1 1/4"</v>
          </cell>
          <cell r="C2403" t="str">
            <v>UN</v>
          </cell>
          <cell r="D2403">
            <v>5.23</v>
          </cell>
          <cell r="E2403">
            <v>2.86</v>
          </cell>
          <cell r="F2403">
            <v>8.09</v>
          </cell>
        </row>
        <row r="2404">
          <cell r="A2404">
            <v>271608</v>
          </cell>
          <cell r="B2404" t="str">
            <v>BANCADA DE GRANITO C/ESPELHO</v>
          </cell>
          <cell r="C2404" t="str">
            <v>M2</v>
          </cell>
          <cell r="D2404">
            <v>182.04</v>
          </cell>
          <cell r="E2404">
            <v>28.63</v>
          </cell>
          <cell r="F2404">
            <v>210.67</v>
          </cell>
        </row>
        <row r="2405">
          <cell r="A2405">
            <v>271609</v>
          </cell>
          <cell r="B2405" t="str">
            <v>BANCADA DE CONCRETO POLIDO</v>
          </cell>
          <cell r="C2405" t="str">
            <v>M2</v>
          </cell>
          <cell r="D2405">
            <v>39.08</v>
          </cell>
          <cell r="E2405">
            <v>41.16</v>
          </cell>
          <cell r="F2405">
            <v>80.24</v>
          </cell>
        </row>
        <row r="2406">
          <cell r="A2406">
            <v>271701</v>
          </cell>
          <cell r="B2406" t="str">
            <v>BANCADA DE GRANITINA</v>
          </cell>
          <cell r="C2406" t="str">
            <v>M2</v>
          </cell>
          <cell r="D2406">
            <v>57.66</v>
          </cell>
          <cell r="E2406">
            <v>5.73</v>
          </cell>
          <cell r="F2406">
            <v>63.39</v>
          </cell>
        </row>
        <row r="2407">
          <cell r="A2407">
            <v>271702</v>
          </cell>
          <cell r="B2407" t="str">
            <v>BANCADA DE MARMORE</v>
          </cell>
          <cell r="C2407" t="str">
            <v>M2</v>
          </cell>
          <cell r="D2407">
            <v>142.66</v>
          </cell>
          <cell r="E2407">
            <v>5.73</v>
          </cell>
          <cell r="F2407">
            <v>148.39</v>
          </cell>
        </row>
        <row r="2408">
          <cell r="A2408">
            <v>271703</v>
          </cell>
          <cell r="B2408" t="str">
            <v>BANCO DE ALVENARIA PINTADO</v>
          </cell>
          <cell r="C2408" t="str">
            <v>ML</v>
          </cell>
          <cell r="D2408">
            <v>39.55</v>
          </cell>
          <cell r="E2408">
            <v>64.24</v>
          </cell>
          <cell r="F2408">
            <v>103.79</v>
          </cell>
        </row>
        <row r="2409">
          <cell r="A2409">
            <v>271704</v>
          </cell>
          <cell r="B2409" t="str">
            <v>MESA DE ALVENARIA PINTADA</v>
          </cell>
          <cell r="C2409" t="str">
            <v>ML</v>
          </cell>
          <cell r="D2409">
            <v>23.2</v>
          </cell>
          <cell r="E2409">
            <v>39.04</v>
          </cell>
          <cell r="F2409">
            <v>62.24</v>
          </cell>
        </row>
        <row r="2410">
          <cell r="A2410">
            <v>271707</v>
          </cell>
          <cell r="B2410" t="str">
            <v>MURO TIJ. FURADO 2 M.-REBOC./CAIADO</v>
          </cell>
          <cell r="C2410" t="str">
            <v>ML</v>
          </cell>
          <cell r="D2410">
            <v>88.33</v>
          </cell>
          <cell r="E2410">
            <v>56.7</v>
          </cell>
          <cell r="F2410">
            <v>145.03</v>
          </cell>
        </row>
        <row r="2411">
          <cell r="A2411">
            <v>271708</v>
          </cell>
          <cell r="B2411" t="str">
            <v>MEIO FIO ALVEN. REBOCADA E PINTADA</v>
          </cell>
          <cell r="C2411" t="str">
            <v>ML</v>
          </cell>
          <cell r="D2411">
            <v>2.4</v>
          </cell>
          <cell r="E2411">
            <v>2.56</v>
          </cell>
          <cell r="F2411">
            <v>4.96</v>
          </cell>
        </row>
        <row r="2412">
          <cell r="A2412">
            <v>271709</v>
          </cell>
          <cell r="B2412" t="str">
            <v>MURO TIJ.F.2,5 M REB/PINT. PVA 2 DEMAOS</v>
          </cell>
          <cell r="C2412" t="str">
            <v>ML</v>
          </cell>
          <cell r="D2412">
            <v>115.85</v>
          </cell>
          <cell r="E2412">
            <v>99.8</v>
          </cell>
          <cell r="F2412">
            <v>215.65</v>
          </cell>
        </row>
        <row r="2413">
          <cell r="A2413">
            <v>271710</v>
          </cell>
          <cell r="B2413" t="str">
            <v>SUBST.MADEIRA C/PINTURA TAB.BASQUETE</v>
          </cell>
          <cell r="C2413" t="str">
            <v>UN</v>
          </cell>
          <cell r="D2413">
            <v>213.63</v>
          </cell>
          <cell r="E2413">
            <v>43.77</v>
          </cell>
          <cell r="F2413">
            <v>257.4</v>
          </cell>
        </row>
        <row r="2414">
          <cell r="A2414">
            <v>271713</v>
          </cell>
          <cell r="B2414" t="str">
            <v>MEIO FIO CONCR.15X30X100 FC28=30 MPA-PRE-MOLD.</v>
          </cell>
          <cell r="C2414" t="str">
            <v>M</v>
          </cell>
          <cell r="D2414">
            <v>8.57</v>
          </cell>
          <cell r="E2414">
            <v>11.41</v>
          </cell>
          <cell r="F2414">
            <v>19.98</v>
          </cell>
        </row>
        <row r="2415">
          <cell r="A2415">
            <v>271714</v>
          </cell>
          <cell r="B2415" t="str">
            <v>MEIO FIO 5 X 25 X 100  - (OBRAS CIVIS)</v>
          </cell>
          <cell r="C2415" t="str">
            <v>ML</v>
          </cell>
          <cell r="D2415">
            <v>1.51</v>
          </cell>
          <cell r="E2415">
            <v>10.74</v>
          </cell>
          <cell r="F2415">
            <v>12.25</v>
          </cell>
        </row>
        <row r="2416">
          <cell r="A2416">
            <v>271715</v>
          </cell>
          <cell r="B2416" t="str">
            <v>MEIO FIO DE CONCRETO 15 X 30 X 100  - (OB.CIVIS)</v>
          </cell>
          <cell r="C2416" t="str">
            <v>ML</v>
          </cell>
          <cell r="D2416">
            <v>5.35</v>
          </cell>
          <cell r="E2416">
            <v>11.41</v>
          </cell>
          <cell r="F2416">
            <v>16.76</v>
          </cell>
        </row>
        <row r="2417">
          <cell r="A2417">
            <v>271716</v>
          </cell>
          <cell r="B2417" t="str">
            <v>CANTONEIRA ARDOSIA POLIDA 2 REGUAS BOLEADAS</v>
          </cell>
          <cell r="C2417" t="str">
            <v>M2</v>
          </cell>
          <cell r="D2417">
            <v>147.06</v>
          </cell>
          <cell r="E2417">
            <v>60.03</v>
          </cell>
          <cell r="F2417">
            <v>207.09</v>
          </cell>
        </row>
        <row r="2418">
          <cell r="A2418">
            <v>271717</v>
          </cell>
          <cell r="B2418" t="str">
            <v>CANTONEIRA MARMORE E REGUAS BOLEADAS</v>
          </cell>
          <cell r="C2418" t="str">
            <v>M2</v>
          </cell>
          <cell r="D2418">
            <v>147.06</v>
          </cell>
          <cell r="E2418">
            <v>60.03</v>
          </cell>
          <cell r="F2418">
            <v>207.09</v>
          </cell>
        </row>
        <row r="2419">
          <cell r="A2419">
            <v>271718</v>
          </cell>
          <cell r="B2419" t="str">
            <v>CANTONEIRA GRANITO REGUAS BOLEADAS</v>
          </cell>
          <cell r="C2419" t="str">
            <v>M2</v>
          </cell>
          <cell r="D2419">
            <v>177.06</v>
          </cell>
          <cell r="E2419">
            <v>60.03</v>
          </cell>
          <cell r="F2419">
            <v>237.09</v>
          </cell>
        </row>
        <row r="2420">
          <cell r="A2420">
            <v>271801</v>
          </cell>
          <cell r="B2420" t="str">
            <v>LADRILHO HIDRAULICO COR NATURAL (SEM LASTRO)</v>
          </cell>
          <cell r="C2420" t="str">
            <v>M2</v>
          </cell>
          <cell r="D2420">
            <v>25</v>
          </cell>
          <cell r="E2420">
            <v>8.14</v>
          </cell>
          <cell r="F2420">
            <v>33.14</v>
          </cell>
        </row>
        <row r="2421">
          <cell r="A2421">
            <v>271802</v>
          </cell>
          <cell r="B2421" t="str">
            <v>LADRILHO HIDRAULICO DE UMA COR (S/LASTRO)</v>
          </cell>
          <cell r="C2421" t="str">
            <v>M2</v>
          </cell>
          <cell r="D2421">
            <v>27</v>
          </cell>
          <cell r="E2421">
            <v>8.14</v>
          </cell>
          <cell r="F2421">
            <v>35.14</v>
          </cell>
        </row>
        <row r="2422">
          <cell r="A2422">
            <v>271803</v>
          </cell>
          <cell r="B2422" t="str">
            <v>LADRILHO HIDRAULICO DE DUAS CORES (S/LASTRO)</v>
          </cell>
          <cell r="C2422" t="str">
            <v>M2</v>
          </cell>
          <cell r="D2422">
            <v>36.57</v>
          </cell>
          <cell r="E2422">
            <v>8.14</v>
          </cell>
          <cell r="F2422">
            <v>44.71</v>
          </cell>
        </row>
        <row r="2423">
          <cell r="A2423">
            <v>271850</v>
          </cell>
          <cell r="B2423" t="str">
            <v>LETRA CAIXA CH.GALVANIZ.PINTADA COLOCADA</v>
          </cell>
          <cell r="C2423" t="str">
            <v>ML</v>
          </cell>
          <cell r="D2423">
            <v>100</v>
          </cell>
          <cell r="E2423">
            <v>0</v>
          </cell>
          <cell r="F2423">
            <v>100</v>
          </cell>
        </row>
        <row r="2424">
          <cell r="A2424">
            <v>271851</v>
          </cell>
          <cell r="B2424" t="str">
            <v>LETRA CAIXA INOX COLOCADA</v>
          </cell>
          <cell r="C2424" t="str">
            <v>ML</v>
          </cell>
          <cell r="D2424">
            <v>190</v>
          </cell>
          <cell r="E2424">
            <v>0</v>
          </cell>
          <cell r="F2424">
            <v>190</v>
          </cell>
        </row>
        <row r="2425">
          <cell r="A2425">
            <v>271852</v>
          </cell>
          <cell r="B2425" t="str">
            <v>LETRA CAIXA INOX ESCOVADO COLOCADA</v>
          </cell>
          <cell r="C2425" t="str">
            <v>ML</v>
          </cell>
          <cell r="D2425">
            <v>190</v>
          </cell>
          <cell r="E2425">
            <v>0</v>
          </cell>
          <cell r="F2425">
            <v>190</v>
          </cell>
        </row>
        <row r="2426">
          <cell r="A2426">
            <v>271853</v>
          </cell>
          <cell r="B2426" t="str">
            <v>LETRA  CAIXA LATAO AMARELO COLOCADA</v>
          </cell>
          <cell r="C2426" t="str">
            <v>ML</v>
          </cell>
          <cell r="D2426">
            <v>230</v>
          </cell>
          <cell r="E2426">
            <v>0</v>
          </cell>
          <cell r="F2426">
            <v>230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ORÇAMENTO"/>
      <sheetName val="composições "/>
      <sheetName val="CRONOGRAMA"/>
    </sheetNames>
    <sheetDataSet>
      <sheetData sheetId="0">
        <row r="3">
          <cell r="C3" t="str">
            <v>        OBRA: UNIDADE BÁSICA DE ATENÇÃO A SAÚDE DA FAMÍLIA - 3 EQUIPES</v>
          </cell>
        </row>
        <row r="4">
          <cell r="C4" t="str">
            <v>        LOCAL:  PROJETO PADRÃO (SEM IMPLANTAÇÃO)</v>
          </cell>
        </row>
      </sheetData>
      <sheetData sheetId="1">
        <row r="19">
          <cell r="F19">
            <v>8.51</v>
          </cell>
          <cell r="G19">
            <v>7.54</v>
          </cell>
        </row>
        <row r="27">
          <cell r="F27">
            <v>39.2</v>
          </cell>
          <cell r="G27">
            <v>13</v>
          </cell>
        </row>
        <row r="35">
          <cell r="F35">
            <v>4.1</v>
          </cell>
          <cell r="G35">
            <v>7.54</v>
          </cell>
        </row>
        <row r="55">
          <cell r="F55">
            <v>46</v>
          </cell>
          <cell r="G55">
            <v>5.3</v>
          </cell>
        </row>
        <row r="63">
          <cell r="F63">
            <v>40</v>
          </cell>
          <cell r="G63">
            <v>4.77</v>
          </cell>
        </row>
        <row r="72">
          <cell r="F72">
            <v>110</v>
          </cell>
          <cell r="G72">
            <v>13</v>
          </cell>
        </row>
        <row r="81">
          <cell r="F81">
            <v>4.99</v>
          </cell>
          <cell r="G81">
            <v>1.95</v>
          </cell>
        </row>
        <row r="90">
          <cell r="F90">
            <v>0.6</v>
          </cell>
          <cell r="G90">
            <v>0.207</v>
          </cell>
        </row>
        <row r="99">
          <cell r="F99">
            <v>1.06</v>
          </cell>
          <cell r="G99">
            <v>0.65</v>
          </cell>
        </row>
        <row r="108">
          <cell r="F108">
            <v>0.71</v>
          </cell>
          <cell r="G108">
            <v>0.65</v>
          </cell>
        </row>
        <row r="126">
          <cell r="F126">
            <v>1.06</v>
          </cell>
          <cell r="G126">
            <v>0.52</v>
          </cell>
        </row>
        <row r="145">
          <cell r="F145">
            <v>191.7097</v>
          </cell>
          <cell r="G145">
            <v>71.2348</v>
          </cell>
        </row>
        <row r="161">
          <cell r="F161">
            <v>266.89574000000005</v>
          </cell>
          <cell r="G161">
            <v>82.194</v>
          </cell>
        </row>
        <row r="173">
          <cell r="F173">
            <v>59.721672000000005</v>
          </cell>
          <cell r="G173">
            <v>86.06569999999999</v>
          </cell>
        </row>
        <row r="179">
          <cell r="F179">
            <v>201.44</v>
          </cell>
          <cell r="G179">
            <v>109.72</v>
          </cell>
        </row>
        <row r="199">
          <cell r="F199">
            <v>362.7588</v>
          </cell>
          <cell r="G199">
            <v>227.07120000000003</v>
          </cell>
        </row>
        <row r="211">
          <cell r="F211">
            <v>209.5692</v>
          </cell>
          <cell r="G211">
            <v>16.325590000000002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ela"/>
      <sheetName val="BLA_ADM"/>
    </sheetNames>
    <sheetDataSet>
      <sheetData sheetId="0">
        <row r="7">
          <cell r="A7" t="str">
            <v>Código Auxiliar</v>
          </cell>
          <cell r="B7" t="str">
            <v>Serviço</v>
          </cell>
          <cell r="C7" t="str">
            <v>Unidade</v>
          </cell>
          <cell r="D7" t="str">
            <v>Material</v>
          </cell>
          <cell r="E7" t="str">
            <v>Mão-de-obra</v>
          </cell>
          <cell r="F7" t="str">
            <v>Total</v>
          </cell>
        </row>
        <row r="8">
          <cell r="A8">
            <v>20000</v>
          </cell>
          <cell r="B8" t="str">
            <v>SERVICOS PRELIMINARES</v>
          </cell>
        </row>
        <row r="9">
          <cell r="A9">
            <v>20100</v>
          </cell>
          <cell r="B9" t="str">
            <v>DEMOLIÇÃO - COBERTURA TELHA METÁLICA</v>
          </cell>
          <cell r="C9" t="str">
            <v>m2    </v>
          </cell>
          <cell r="D9">
            <v>0</v>
          </cell>
          <cell r="E9">
            <v>1.25</v>
          </cell>
          <cell r="F9">
            <v>1.25</v>
          </cell>
        </row>
        <row r="10">
          <cell r="A10">
            <v>20101</v>
          </cell>
          <cell r="B10" t="str">
            <v>DEMOLICAO COBERTURA TELHA CERAMICA</v>
          </cell>
          <cell r="C10" t="str">
            <v>m2    </v>
          </cell>
          <cell r="D10">
            <v>0</v>
          </cell>
          <cell r="E10">
            <v>3.04</v>
          </cell>
          <cell r="F10">
            <v>3.04</v>
          </cell>
        </row>
        <row r="11">
          <cell r="A11">
            <v>20102</v>
          </cell>
          <cell r="B11" t="str">
            <v>DEMOLICAO-COBERTURA TELHA FIBROCIMENTO/FIBRA DE VIDRO/SIMILARES</v>
          </cell>
          <cell r="C11" t="str">
            <v>m2    </v>
          </cell>
          <cell r="D11">
            <v>0</v>
          </cell>
          <cell r="E11">
            <v>1.12</v>
          </cell>
          <cell r="F11">
            <v>1.12</v>
          </cell>
        </row>
        <row r="12">
          <cell r="A12">
            <v>20103</v>
          </cell>
          <cell r="B12" t="str">
            <v>DEMOLICAO-ESTRUTURA MADEIRA TELHADO</v>
          </cell>
          <cell r="C12" t="str">
            <v>m2    </v>
          </cell>
          <cell r="D12">
            <v>0</v>
          </cell>
          <cell r="E12">
            <v>7.89</v>
          </cell>
          <cell r="F12">
            <v>7.89</v>
          </cell>
        </row>
        <row r="13">
          <cell r="A13">
            <v>20104</v>
          </cell>
          <cell r="B13" t="str">
            <v>DEMOLIÇÃO DE RIPAS</v>
          </cell>
          <cell r="C13" t="str">
            <v>m2    </v>
          </cell>
          <cell r="D13">
            <v>0</v>
          </cell>
          <cell r="E13">
            <v>0.61</v>
          </cell>
          <cell r="F13">
            <v>0.61</v>
          </cell>
        </row>
        <row r="14">
          <cell r="A14">
            <v>20105</v>
          </cell>
          <cell r="B14" t="str">
            <v>DEMOL.FORRO PAULISTA  C/TRANSP.ATE CB.E CARGA</v>
          </cell>
          <cell r="C14" t="str">
            <v>m2    </v>
          </cell>
          <cell r="D14">
            <v>0</v>
          </cell>
          <cell r="E14">
            <v>1.82</v>
          </cell>
          <cell r="F14">
            <v>1.82</v>
          </cell>
        </row>
        <row r="15">
          <cell r="A15">
            <v>20106</v>
          </cell>
          <cell r="B15" t="str">
            <v>RETIRADA DE JANELAS OU PORTAIS</v>
          </cell>
          <cell r="C15" t="str">
            <v>m2    </v>
          </cell>
          <cell r="D15">
            <v>0</v>
          </cell>
          <cell r="E15">
            <v>3.64</v>
          </cell>
          <cell r="F15">
            <v>3.64</v>
          </cell>
        </row>
        <row r="16">
          <cell r="A16">
            <v>20107</v>
          </cell>
          <cell r="B16" t="str">
            <v>CORTE/DEST./RETIRADA ARVORE C/TRANSP.ATE C.B.E CARGA</v>
          </cell>
          <cell r="C16" t="str">
            <v>Un    </v>
          </cell>
          <cell r="D16">
            <v>0</v>
          </cell>
          <cell r="E16">
            <v>201.71</v>
          </cell>
          <cell r="F16">
            <v>201.71</v>
          </cell>
        </row>
        <row r="17">
          <cell r="A17">
            <v>20108</v>
          </cell>
          <cell r="B17" t="str">
            <v>DEMOL.PISOS/VIGAS DE MAD.C/TRANSP.ATE CB. E CARGA</v>
          </cell>
          <cell r="C17" t="str">
            <v>m2    </v>
          </cell>
          <cell r="D17">
            <v>0</v>
          </cell>
          <cell r="E17">
            <v>7.28</v>
          </cell>
          <cell r="F17">
            <v>7.28</v>
          </cell>
        </row>
        <row r="18">
          <cell r="A18">
            <v>20109</v>
          </cell>
          <cell r="B18" t="str">
            <v>DEM.PISO CIMENT.S/LASTRO CONC.C/TR.ATE CB. E CARGA</v>
          </cell>
          <cell r="C18" t="str">
            <v>m2    </v>
          </cell>
          <cell r="D18">
            <v>0</v>
          </cell>
          <cell r="E18">
            <v>4.86</v>
          </cell>
          <cell r="F18">
            <v>4.86</v>
          </cell>
        </row>
        <row r="19">
          <cell r="A19">
            <v>20110</v>
          </cell>
          <cell r="B19" t="str">
            <v>DEMOL.PISO LADRILHO/HIDRAUL.C/TR.ATE CB. E CARGA</v>
          </cell>
          <cell r="C19" t="str">
            <v>m2    </v>
          </cell>
          <cell r="D19">
            <v>0</v>
          </cell>
          <cell r="E19">
            <v>4.25</v>
          </cell>
          <cell r="F19">
            <v>4.25</v>
          </cell>
        </row>
        <row r="20">
          <cell r="A20">
            <v>20111</v>
          </cell>
          <cell r="B20" t="str">
            <v>DEM.PISO/CERAM.SOBRE LASTRO CONC.C/TR.CB.E CARGA</v>
          </cell>
          <cell r="C20" t="str">
            <v>m2    </v>
          </cell>
          <cell r="D20">
            <v>0</v>
          </cell>
          <cell r="E20">
            <v>4.25</v>
          </cell>
          <cell r="F20">
            <v>4.25</v>
          </cell>
        </row>
        <row r="21">
          <cell r="A21">
            <v>20112</v>
          </cell>
          <cell r="B21" t="str">
            <v>DEMOL.-PISO REVEST.C/TACOS C/TRANSP.ATE CB.E CARGA</v>
          </cell>
          <cell r="C21" t="str">
            <v>m2    </v>
          </cell>
          <cell r="D21">
            <v>0</v>
          </cell>
          <cell r="E21">
            <v>6.07</v>
          </cell>
          <cell r="F21">
            <v>6.07</v>
          </cell>
        </row>
        <row r="22">
          <cell r="A22">
            <v>20113</v>
          </cell>
          <cell r="B22" t="str">
            <v>DEMOL.-ASSOALHO DE MAD.C/TRANSP.ATE CB.E CARGA</v>
          </cell>
          <cell r="C22" t="str">
            <v>m2    </v>
          </cell>
          <cell r="D22">
            <v>0</v>
          </cell>
          <cell r="E22">
            <v>5.46</v>
          </cell>
          <cell r="F22">
            <v>5.46</v>
          </cell>
        </row>
        <row r="23">
          <cell r="A23">
            <v>20115</v>
          </cell>
          <cell r="B23" t="str">
            <v>DEMOL.-REVEST.C/AZULEJOS C/TRANSP.ATE CB. E CARGA</v>
          </cell>
          <cell r="C23" t="str">
            <v>m2    </v>
          </cell>
          <cell r="D23">
            <v>0</v>
          </cell>
          <cell r="E23">
            <v>3.71</v>
          </cell>
          <cell r="F23">
            <v>3.71</v>
          </cell>
        </row>
        <row r="24">
          <cell r="A24">
            <v>20116</v>
          </cell>
          <cell r="B24" t="str">
            <v>DEMOLICAO DE LAMBRIS C/APROVEITAMENTO</v>
          </cell>
          <cell r="C24" t="str">
            <v>m2    </v>
          </cell>
          <cell r="D24">
            <v>0</v>
          </cell>
          <cell r="E24">
            <v>9.88</v>
          </cell>
          <cell r="F24">
            <v>9.88</v>
          </cell>
        </row>
        <row r="25">
          <cell r="A25">
            <v>20117</v>
          </cell>
          <cell r="B25" t="str">
            <v>DEMOL.REVEST.C/ARGAMASSA C/TR.ATE CB.E CARGA</v>
          </cell>
          <cell r="C25" t="str">
            <v>m2    </v>
          </cell>
          <cell r="D25">
            <v>0</v>
          </cell>
          <cell r="E25">
            <v>3.04</v>
          </cell>
          <cell r="F25">
            <v>3.04</v>
          </cell>
        </row>
        <row r="26">
          <cell r="A26">
            <v>20118</v>
          </cell>
          <cell r="B26" t="str">
            <v>DEM.ALVEN.TIJOLO S/REAP. C/TR.ATE CB. E CARGA</v>
          </cell>
          <cell r="C26" t="str">
            <v>m3    </v>
          </cell>
          <cell r="D26">
            <v>0</v>
          </cell>
          <cell r="E26">
            <v>13.25</v>
          </cell>
          <cell r="F26">
            <v>13.25</v>
          </cell>
        </row>
        <row r="27">
          <cell r="A27">
            <v>20119</v>
          </cell>
          <cell r="B27" t="str">
            <v>DEMOLICAO-ALVEN. TIJOLO C/REAPROVEITAMENTO</v>
          </cell>
          <cell r="C27" t="str">
            <v>m3    </v>
          </cell>
          <cell r="D27">
            <v>0</v>
          </cell>
          <cell r="E27">
            <v>31.12</v>
          </cell>
          <cell r="F27">
            <v>31.12</v>
          </cell>
        </row>
        <row r="28">
          <cell r="A28">
            <v>20121</v>
          </cell>
          <cell r="B28" t="str">
            <v>DEM.CONCR.SIMPLES C/TR.ATE CB.E CARGA (O.C.)</v>
          </cell>
          <cell r="C28" t="str">
            <v>m3    </v>
          </cell>
          <cell r="D28">
            <v>0</v>
          </cell>
          <cell r="E28">
            <v>68.9</v>
          </cell>
          <cell r="F28">
            <v>68.9</v>
          </cell>
        </row>
        <row r="29">
          <cell r="A29">
            <v>20125</v>
          </cell>
          <cell r="B29" t="str">
            <v>DEMOL.LAJE PRE-MOLD.MANUAL C/TR.ATE CB.E CARGA</v>
          </cell>
          <cell r="C29" t="str">
            <v>m3    </v>
          </cell>
          <cell r="D29">
            <v>0</v>
          </cell>
          <cell r="E29">
            <v>81.36</v>
          </cell>
          <cell r="F29">
            <v>81.36</v>
          </cell>
        </row>
        <row r="30">
          <cell r="A30">
            <v>20126</v>
          </cell>
          <cell r="B30" t="str">
            <v>DEMOLICAO-BLOKRET C/ EMPILHAMENTO</v>
          </cell>
          <cell r="C30" t="str">
            <v>m2    </v>
          </cell>
          <cell r="D30">
            <v>0</v>
          </cell>
          <cell r="E30">
            <v>4.25</v>
          </cell>
          <cell r="F30">
            <v>4.25</v>
          </cell>
        </row>
        <row r="31">
          <cell r="A31">
            <v>20127</v>
          </cell>
          <cell r="B31" t="str">
            <v>DEM.LAJE CONC. ARM.MANUAL C/TR.ATE CB.E CARGA (OC)</v>
          </cell>
          <cell r="C31" t="str">
            <v>m3    </v>
          </cell>
          <cell r="D31">
            <v>0</v>
          </cell>
          <cell r="E31">
            <v>159</v>
          </cell>
          <cell r="F31">
            <v>159</v>
          </cell>
        </row>
        <row r="32">
          <cell r="A32">
            <v>20128</v>
          </cell>
          <cell r="B32" t="str">
            <v>DEM.PILAR CONC.ARM.MANUAL C/TR.ATE CB.E CARGA(OC)</v>
          </cell>
          <cell r="C32" t="str">
            <v>m3    </v>
          </cell>
          <cell r="D32">
            <v>0</v>
          </cell>
          <cell r="E32">
            <v>185.5</v>
          </cell>
          <cell r="F32">
            <v>185.5</v>
          </cell>
        </row>
        <row r="33">
          <cell r="A33">
            <v>20129</v>
          </cell>
          <cell r="B33" t="str">
            <v>DEM.VIGAS CONC. ARM.MANUAL C/TR.ATE C.B. E CARGA</v>
          </cell>
          <cell r="C33" t="str">
            <v>m3    </v>
          </cell>
          <cell r="D33">
            <v>0</v>
          </cell>
          <cell r="E33">
            <v>212</v>
          </cell>
          <cell r="F33">
            <v>212</v>
          </cell>
        </row>
        <row r="34">
          <cell r="A34">
            <v>20130</v>
          </cell>
          <cell r="B34" t="str">
            <v>DEMOL.ALAMBR.POSTE CONC.C/TR. ATE CB. E CARGA</v>
          </cell>
          <cell r="C34" t="str">
            <v>ML    </v>
          </cell>
          <cell r="D34">
            <v>0</v>
          </cell>
          <cell r="E34">
            <v>7.95</v>
          </cell>
          <cell r="F34">
            <v>7.95</v>
          </cell>
        </row>
        <row r="35">
          <cell r="A35">
            <v>20131</v>
          </cell>
          <cell r="B35" t="str">
            <v>DEM.FORRO EUCATEX C/ESTR.MAD.C/TR.ATE CB. E CARGA</v>
          </cell>
          <cell r="C35" t="str">
            <v>m2    </v>
          </cell>
          <cell r="D35">
            <v>0</v>
          </cell>
          <cell r="E35">
            <v>1.72</v>
          </cell>
          <cell r="F35">
            <v>1.72</v>
          </cell>
        </row>
        <row r="36">
          <cell r="A36">
            <v>20132</v>
          </cell>
          <cell r="B36" t="str">
            <v>DEMOL.PISO CARPETE C/TRANSP.ATE CAM.BASC.E CARGA</v>
          </cell>
          <cell r="C36" t="str">
            <v>m2    </v>
          </cell>
          <cell r="D36">
            <v>0</v>
          </cell>
          <cell r="E36">
            <v>1</v>
          </cell>
          <cell r="F36">
            <v>1</v>
          </cell>
        </row>
        <row r="37">
          <cell r="A37">
            <v>20133</v>
          </cell>
          <cell r="B37" t="str">
            <v>DEMOL.PISO VINILICO C/TRANSP.ATE CAM.BASC.E CARGA</v>
          </cell>
          <cell r="C37" t="str">
            <v>m2    </v>
          </cell>
          <cell r="D37">
            <v>0</v>
          </cell>
          <cell r="E37">
            <v>1.82</v>
          </cell>
          <cell r="F37">
            <v>1.82</v>
          </cell>
        </row>
        <row r="38">
          <cell r="A38">
            <v>20134</v>
          </cell>
          <cell r="B38" t="str">
            <v>DEM.DE FORRO GESSO C/TRANSP.ATE CB.E CARGA</v>
          </cell>
          <cell r="C38" t="str">
            <v>m2    </v>
          </cell>
          <cell r="D38">
            <v>0</v>
          </cell>
          <cell r="E38">
            <v>0.8</v>
          </cell>
          <cell r="F38">
            <v>0.8</v>
          </cell>
        </row>
        <row r="39">
          <cell r="A39">
            <v>20135</v>
          </cell>
          <cell r="B39" t="str">
            <v>DEM./ESTR./METALON P/F.DE GESSO C/TR.CB E CARGA</v>
          </cell>
          <cell r="C39" t="str">
            <v>m2    </v>
          </cell>
          <cell r="D39">
            <v>0.07</v>
          </cell>
          <cell r="E39">
            <v>3.9</v>
          </cell>
          <cell r="F39">
            <v>3.97</v>
          </cell>
        </row>
        <row r="40">
          <cell r="A40">
            <v>20136</v>
          </cell>
          <cell r="B40" t="str">
            <v>DEMOLICAO DE CAIBROS E RIPAS</v>
          </cell>
          <cell r="C40" t="str">
            <v>m2    </v>
          </cell>
          <cell r="D40">
            <v>0</v>
          </cell>
          <cell r="E40">
            <v>4.68</v>
          </cell>
          <cell r="F40">
            <v>4.68</v>
          </cell>
        </row>
        <row r="41">
          <cell r="A41">
            <v>20137</v>
          </cell>
          <cell r="B41" t="str">
            <v>DEMOLIÇAO BACIA SANITARIA</v>
          </cell>
          <cell r="C41" t="str">
            <v>Un    </v>
          </cell>
          <cell r="D41">
            <v>0</v>
          </cell>
          <cell r="E41">
            <v>1.33</v>
          </cell>
          <cell r="F41">
            <v>1.33</v>
          </cell>
        </row>
        <row r="42">
          <cell r="A42">
            <v>20138</v>
          </cell>
          <cell r="B42" t="str">
            <v>DEMOLIÇAO DE LAVATÓRIO</v>
          </cell>
          <cell r="C42" t="str">
            <v>Un    </v>
          </cell>
          <cell r="D42">
            <v>0</v>
          </cell>
          <cell r="E42">
            <v>1.77</v>
          </cell>
          <cell r="F42">
            <v>1.77</v>
          </cell>
        </row>
        <row r="43">
          <cell r="A43">
            <v>20139</v>
          </cell>
          <cell r="B43" t="str">
            <v>DEMOLIÇAO DE BANCADAS</v>
          </cell>
          <cell r="C43" t="str">
            <v>m2    </v>
          </cell>
          <cell r="D43">
            <v>0</v>
          </cell>
          <cell r="E43">
            <v>1.33</v>
          </cell>
          <cell r="F43">
            <v>1.33</v>
          </cell>
        </row>
        <row r="44">
          <cell r="A44">
            <v>20140</v>
          </cell>
          <cell r="B44" t="str">
            <v>DEMOLIÇAO DE VÁLVULA DE DESCARGA</v>
          </cell>
          <cell r="C44" t="str">
            <v>Un    </v>
          </cell>
          <cell r="D44">
            <v>0</v>
          </cell>
          <cell r="E44">
            <v>3.53</v>
          </cell>
          <cell r="F44">
            <v>3.53</v>
          </cell>
        </row>
        <row r="45">
          <cell r="A45">
            <v>20141</v>
          </cell>
          <cell r="B45" t="str">
            <v>DEMOLIÇAO DE CAIXA DESCARGA EXTERNA</v>
          </cell>
          <cell r="C45" t="str">
            <v>Un    </v>
          </cell>
          <cell r="D45">
            <v>0</v>
          </cell>
          <cell r="E45">
            <v>1.33</v>
          </cell>
          <cell r="F45">
            <v>1.33</v>
          </cell>
        </row>
        <row r="46">
          <cell r="A46">
            <v>20142</v>
          </cell>
          <cell r="B46" t="str">
            <v>DEMOLIÇAO DE MEIO FIO COM REAPROVEIT.</v>
          </cell>
          <cell r="C46" t="str">
            <v>ML    </v>
          </cell>
          <cell r="D46">
            <v>0</v>
          </cell>
          <cell r="E46">
            <v>3.53</v>
          </cell>
          <cell r="F46">
            <v>3.53</v>
          </cell>
        </row>
        <row r="47">
          <cell r="A47">
            <v>20143</v>
          </cell>
          <cell r="B47" t="str">
            <v>DEM. MEIO FIO S/REAPROV.C/TR.ATE C B E CARGA</v>
          </cell>
          <cell r="C47" t="str">
            <v>ML    </v>
          </cell>
          <cell r="D47">
            <v>0</v>
          </cell>
          <cell r="E47">
            <v>2.65</v>
          </cell>
          <cell r="F47">
            <v>2.65</v>
          </cell>
        </row>
        <row r="48">
          <cell r="A48">
            <v>20144</v>
          </cell>
          <cell r="B48" t="str">
            <v>DEM.DE PAVIM.ASFALTICO C/TR.ATE C.B E CARGA</v>
          </cell>
          <cell r="C48" t="str">
            <v>m2    </v>
          </cell>
          <cell r="D48">
            <v>0</v>
          </cell>
          <cell r="E48">
            <v>5.05</v>
          </cell>
          <cell r="F48">
            <v>5.05</v>
          </cell>
        </row>
        <row r="49">
          <cell r="A49">
            <v>20145</v>
          </cell>
          <cell r="B49" t="str">
            <v>DEMOLIÇAO DE BACIA TURCA</v>
          </cell>
          <cell r="C49" t="str">
            <v>Un    </v>
          </cell>
          <cell r="D49">
            <v>0</v>
          </cell>
          <cell r="E49">
            <v>2.65</v>
          </cell>
          <cell r="F49">
            <v>2.65</v>
          </cell>
        </row>
        <row r="50">
          <cell r="A50">
            <v>20146</v>
          </cell>
          <cell r="B50" t="str">
            <v>DEMOLIÇÃO DE MICTÓRIO</v>
          </cell>
          <cell r="C50" t="str">
            <v>Un    </v>
          </cell>
          <cell r="D50">
            <v>0</v>
          </cell>
          <cell r="E50">
            <v>1.77</v>
          </cell>
          <cell r="F50">
            <v>1.77</v>
          </cell>
        </row>
        <row r="51">
          <cell r="A51">
            <v>20147</v>
          </cell>
          <cell r="B51" t="str">
            <v>DEMOLIÇÃO DE FORRO PVC  INCLUSIVE ESTRUTURA DE SUSTENTAÇÃO</v>
          </cell>
          <cell r="C51" t="str">
            <v>m2    </v>
          </cell>
          <cell r="D51">
            <v>0</v>
          </cell>
          <cell r="E51">
            <v>1.77</v>
          </cell>
          <cell r="F51">
            <v>1.77</v>
          </cell>
        </row>
        <row r="52">
          <cell r="A52">
            <v>20148</v>
          </cell>
          <cell r="B52" t="str">
            <v>DEMOLIÇÃO DE FORRO PVC ( SOMENTE O FORRO)</v>
          </cell>
          <cell r="C52" t="str">
            <v>m2    </v>
          </cell>
          <cell r="D52">
            <v>0</v>
          </cell>
          <cell r="E52">
            <v>0.89</v>
          </cell>
          <cell r="F52">
            <v>0.89</v>
          </cell>
        </row>
        <row r="53">
          <cell r="A53">
            <v>20149</v>
          </cell>
          <cell r="B53" t="str">
            <v>DEM.DIV.PAINÉIS PRE-FABR.C/REAP.C/TRANS.ATE CB.E CARGA</v>
          </cell>
          <cell r="C53" t="str">
            <v>m2    </v>
          </cell>
          <cell r="D53">
            <v>0</v>
          </cell>
          <cell r="E53">
            <v>2.47</v>
          </cell>
          <cell r="F53">
            <v>2.47</v>
          </cell>
        </row>
        <row r="54">
          <cell r="A54">
            <v>20151</v>
          </cell>
          <cell r="B54" t="str">
            <v>DEMOL.DIV.EM PEDRA/CONC.C/TRANSP.ATE C.B.CARGA</v>
          </cell>
          <cell r="C54" t="str">
            <v>m2    </v>
          </cell>
          <cell r="D54">
            <v>0</v>
          </cell>
          <cell r="E54">
            <v>2.65</v>
          </cell>
          <cell r="F54">
            <v>2.65</v>
          </cell>
        </row>
        <row r="55">
          <cell r="A55">
            <v>20155</v>
          </cell>
          <cell r="B55" t="str">
            <v>DEMOL.MURO/PAREDE PLACA PRÉ-MOLDADA C/TRANSP.C.B.E CARGA</v>
          </cell>
          <cell r="C55" t="str">
            <v>m2    </v>
          </cell>
          <cell r="D55">
            <v>0</v>
          </cell>
          <cell r="E55">
            <v>2.23</v>
          </cell>
          <cell r="F55">
            <v>2.23</v>
          </cell>
        </row>
        <row r="56">
          <cell r="A56">
            <v>20157</v>
          </cell>
          <cell r="B56" t="str">
            <v>DEMOLIÇÃO CALHAS/ RUFOS EM CHAPA C/TR.AT.C.B.E CARGA</v>
          </cell>
          <cell r="C56" t="str">
            <v>m2    </v>
          </cell>
          <cell r="D56">
            <v>0</v>
          </cell>
          <cell r="E56">
            <v>1.6</v>
          </cell>
          <cell r="F56">
            <v>1.6</v>
          </cell>
        </row>
        <row r="57">
          <cell r="A57">
            <v>20160</v>
          </cell>
          <cell r="B57" t="str">
            <v>DEMOLIÇÃO DE TELA DE ALAMBRADO</v>
          </cell>
          <cell r="C57" t="str">
            <v>m2    </v>
          </cell>
          <cell r="D57">
            <v>0</v>
          </cell>
          <cell r="E57">
            <v>0.8</v>
          </cell>
          <cell r="F57">
            <v>0.8</v>
          </cell>
        </row>
        <row r="58">
          <cell r="A58">
            <v>20162</v>
          </cell>
          <cell r="B58" t="str">
            <v>DEMOLIÇÃO DAS INSTALAÇÕES ELÉTRICAS E AFINS</v>
          </cell>
          <cell r="C58" t="str">
            <v>H     </v>
          </cell>
          <cell r="D58">
            <v>0</v>
          </cell>
          <cell r="E58">
            <v>6.07</v>
          </cell>
          <cell r="F58">
            <v>6.07</v>
          </cell>
        </row>
        <row r="59">
          <cell r="A59">
            <v>20163</v>
          </cell>
          <cell r="B59" t="str">
            <v>DEMOLIÇÃO DAS INSTALAÇÕES HIDROSANITÁRIAS E AFINS</v>
          </cell>
          <cell r="C59" t="str">
            <v>H     </v>
          </cell>
          <cell r="D59">
            <v>0</v>
          </cell>
          <cell r="E59">
            <v>6.07</v>
          </cell>
          <cell r="F59">
            <v>6.07</v>
          </cell>
        </row>
        <row r="60">
          <cell r="A60">
            <v>20190</v>
          </cell>
          <cell r="B60" t="str">
            <v>LIMPEZA MECANICA DE TERRENO</v>
          </cell>
          <cell r="C60" t="str">
            <v>m2    </v>
          </cell>
          <cell r="D60">
            <v>0.16</v>
          </cell>
          <cell r="E60">
            <v>0</v>
          </cell>
          <cell r="F60">
            <v>0.16</v>
          </cell>
        </row>
        <row r="61">
          <cell r="A61">
            <v>20200</v>
          </cell>
          <cell r="B61" t="str">
            <v>FERRAMENTAS</v>
          </cell>
          <cell r="C61" t="str">
            <v>m2    </v>
          </cell>
          <cell r="D61">
            <v>0.74</v>
          </cell>
          <cell r="E61">
            <v>0</v>
          </cell>
          <cell r="F61">
            <v>0.74</v>
          </cell>
        </row>
        <row r="62">
          <cell r="A62">
            <v>20201</v>
          </cell>
          <cell r="B62" t="str">
            <v>CORTE EM CAPOEIRA FINA A FOICE</v>
          </cell>
          <cell r="C62" t="str">
            <v>m2    </v>
          </cell>
          <cell r="D62">
            <v>0</v>
          </cell>
          <cell r="E62">
            <v>0.41</v>
          </cell>
          <cell r="F62">
            <v>0.41</v>
          </cell>
        </row>
        <row r="63">
          <cell r="A63">
            <v>20202</v>
          </cell>
          <cell r="B63" t="str">
            <v>RASPAGEM E LIMPEZA DO TERRENO</v>
          </cell>
          <cell r="C63" t="str">
            <v>m2    </v>
          </cell>
          <cell r="D63">
            <v>0</v>
          </cell>
          <cell r="E63">
            <v>1.06</v>
          </cell>
          <cell r="F63">
            <v>1.06</v>
          </cell>
        </row>
        <row r="64">
          <cell r="A64">
            <v>20203</v>
          </cell>
          <cell r="B64" t="str">
            <v>CAPINA - (OBRAS CIVIS)</v>
          </cell>
          <cell r="C64" t="str">
            <v>m2    </v>
          </cell>
          <cell r="D64">
            <v>0</v>
          </cell>
          <cell r="E64">
            <v>0.21</v>
          </cell>
          <cell r="F64">
            <v>0.21</v>
          </cell>
        </row>
        <row r="65">
          <cell r="A65">
            <v>20290</v>
          </cell>
          <cell r="B65" t="str">
            <v>BARRACÃO DE OBRA-PD. "A" C/INST.ELET./HID-SANIT.29,04M</v>
          </cell>
          <cell r="C65" t="str">
            <v>Un    </v>
          </cell>
          <cell r="D65">
            <v>4323.42</v>
          </cell>
          <cell r="E65">
            <v>702</v>
          </cell>
          <cell r="F65">
            <v>5025.42</v>
          </cell>
        </row>
        <row r="66">
          <cell r="A66">
            <v>20291</v>
          </cell>
          <cell r="B66" t="str">
            <v>BARRACÃO DE OBRA-PD. "B" C/INST.ELET./HID-SANIT.39,93M</v>
          </cell>
          <cell r="C66" t="str">
            <v>Un    </v>
          </cell>
          <cell r="D66">
            <v>5133.55</v>
          </cell>
          <cell r="E66">
            <v>833.63</v>
          </cell>
          <cell r="F66">
            <v>5967.18</v>
          </cell>
        </row>
        <row r="67">
          <cell r="A67">
            <v>20292</v>
          </cell>
          <cell r="B67" t="str">
            <v>BARRACÃO DE OBRA-PD."C" C/INST.ELET./HID.SANIT-50,82M2</v>
          </cell>
          <cell r="C67" t="str">
            <v>Un    </v>
          </cell>
          <cell r="D67">
            <v>6705.6</v>
          </cell>
          <cell r="E67">
            <v>965.25</v>
          </cell>
          <cell r="F67">
            <v>7670.85</v>
          </cell>
        </row>
        <row r="68">
          <cell r="A68">
            <v>20293</v>
          </cell>
          <cell r="B68" t="str">
            <v>BARRACÃO DE OBRA-PD.AGTOP  C/INST.ELET./HID-SAN.(6MM)</v>
          </cell>
          <cell r="C68" t="str">
            <v>m2    </v>
          </cell>
          <cell r="D68">
            <v>134.92</v>
          </cell>
          <cell r="E68">
            <v>20.87</v>
          </cell>
          <cell r="F68">
            <v>155.79</v>
          </cell>
        </row>
        <row r="69">
          <cell r="A69">
            <v>20301</v>
          </cell>
          <cell r="B69" t="str">
            <v>BARRACÃO DE OBRA-PD.AGETOP C/INST.ELET./HID-SAN.(COMP.10MM</v>
          </cell>
          <cell r="C69" t="str">
            <v>m2    </v>
          </cell>
          <cell r="D69">
            <v>143.41</v>
          </cell>
          <cell r="E69">
            <v>20.87</v>
          </cell>
          <cell r="F69">
            <v>164.28</v>
          </cell>
        </row>
        <row r="70">
          <cell r="A70">
            <v>20302</v>
          </cell>
          <cell r="B70" t="str">
            <v>DEPOSITO P/CIMENTO A=5 M2</v>
          </cell>
          <cell r="C70" t="str">
            <v>Un    </v>
          </cell>
          <cell r="D70">
            <v>282.82</v>
          </cell>
          <cell r="E70">
            <v>94.09</v>
          </cell>
          <cell r="F70">
            <v>376.91</v>
          </cell>
        </row>
        <row r="71">
          <cell r="A71">
            <v>20400</v>
          </cell>
          <cell r="B71" t="str">
            <v>LIGACAO PROVISORIA AGUA</v>
          </cell>
          <cell r="C71" t="str">
            <v>Un    </v>
          </cell>
          <cell r="D71">
            <v>133.49</v>
          </cell>
          <cell r="E71">
            <v>56.8</v>
          </cell>
          <cell r="F71">
            <v>190.29</v>
          </cell>
        </row>
        <row r="72">
          <cell r="A72">
            <v>20401</v>
          </cell>
          <cell r="B72" t="str">
            <v>LIGACAO PROVISORIA AGUA C/SANITARIO</v>
          </cell>
          <cell r="C72" t="str">
            <v>Un    </v>
          </cell>
          <cell r="D72">
            <v>679.1</v>
          </cell>
          <cell r="E72">
            <v>184.8</v>
          </cell>
          <cell r="F72">
            <v>863.9</v>
          </cell>
        </row>
        <row r="73">
          <cell r="A73">
            <v>20501</v>
          </cell>
          <cell r="B73" t="str">
            <v>LIGACAO PROVISORIA LUZ E FORCA</v>
          </cell>
          <cell r="C73" t="str">
            <v>Un    </v>
          </cell>
          <cell r="D73">
            <v>632.33</v>
          </cell>
          <cell r="E73">
            <v>104</v>
          </cell>
          <cell r="F73">
            <v>736.33</v>
          </cell>
        </row>
        <row r="74">
          <cell r="A74">
            <v>20600</v>
          </cell>
          <cell r="B74" t="str">
            <v>TAPUME CHAPA COMP.RESINADA 6mm C/ABERT.E PORTAO</v>
          </cell>
          <cell r="C74" t="str">
            <v>m2    </v>
          </cell>
          <cell r="D74">
            <v>23.31</v>
          </cell>
          <cell r="E74">
            <v>7.8</v>
          </cell>
          <cell r="F74">
            <v>31.11</v>
          </cell>
        </row>
        <row r="75">
          <cell r="A75">
            <v>20601</v>
          </cell>
          <cell r="B75" t="str">
            <v>TAPUME DE TABUA</v>
          </cell>
          <cell r="C75" t="str">
            <v>m2    </v>
          </cell>
          <cell r="D75">
            <v>44.61</v>
          </cell>
          <cell r="E75">
            <v>10.4</v>
          </cell>
          <cell r="F75">
            <v>55.01</v>
          </cell>
        </row>
        <row r="76">
          <cell r="A76">
            <v>20701</v>
          </cell>
          <cell r="B76" t="str">
            <v>LOCACAO DA OBRA</v>
          </cell>
          <cell r="C76" t="str">
            <v>m2    </v>
          </cell>
          <cell r="D76">
            <v>2.13</v>
          </cell>
          <cell r="E76">
            <v>1.43</v>
          </cell>
          <cell r="F76">
            <v>3.56</v>
          </cell>
        </row>
        <row r="77">
          <cell r="A77">
            <v>20702</v>
          </cell>
          <cell r="B77" t="str">
            <v>LOCACAO DA OBRA COM CAVALETE</v>
          </cell>
          <cell r="C77" t="str">
            <v>m2    </v>
          </cell>
          <cell r="D77">
            <v>2.21</v>
          </cell>
          <cell r="E77">
            <v>0.78</v>
          </cell>
          <cell r="F77">
            <v>2.99</v>
          </cell>
        </row>
        <row r="78">
          <cell r="A78">
            <v>20703</v>
          </cell>
          <cell r="B78" t="str">
            <v>LOCACAO DE PRACA</v>
          </cell>
          <cell r="C78" t="str">
            <v>m2    </v>
          </cell>
          <cell r="D78">
            <v>0.21</v>
          </cell>
          <cell r="E78">
            <v>0.03</v>
          </cell>
          <cell r="F78">
            <v>0.24</v>
          </cell>
        </row>
        <row r="79">
          <cell r="A79">
            <v>20801</v>
          </cell>
          <cell r="B79" t="str">
            <v>ABERTURA DE POCOS-AGUA POTAVEL</v>
          </cell>
          <cell r="C79" t="str">
            <v>ML    </v>
          </cell>
          <cell r="D79">
            <v>0</v>
          </cell>
          <cell r="E79">
            <v>66.69</v>
          </cell>
          <cell r="F79">
            <v>66.69</v>
          </cell>
        </row>
        <row r="80">
          <cell r="A80">
            <v>20807</v>
          </cell>
          <cell r="B80" t="str">
            <v>REVESTIMENTO DE POCOS C/TUBOS</v>
          </cell>
          <cell r="C80" t="str">
            <v>ML    </v>
          </cell>
          <cell r="D80">
            <v>130</v>
          </cell>
          <cell r="E80">
            <v>25.62</v>
          </cell>
          <cell r="F80">
            <v>155.62</v>
          </cell>
        </row>
        <row r="81">
          <cell r="A81">
            <v>20808</v>
          </cell>
          <cell r="B81" t="str">
            <v>LAJE CIRCULAR PARA POCOS C/ENCABECAMENTO</v>
          </cell>
          <cell r="C81" t="str">
            <v>Un    </v>
          </cell>
          <cell r="D81">
            <v>100.53</v>
          </cell>
          <cell r="E81">
            <v>90.43</v>
          </cell>
          <cell r="F81">
            <v>190.96</v>
          </cell>
        </row>
        <row r="82">
          <cell r="A82">
            <v>21001</v>
          </cell>
          <cell r="B82" t="str">
            <v>CONSTRUCAO DE BANDEJA SALVA VIDAS</v>
          </cell>
          <cell r="C82" t="str">
            <v>ML    </v>
          </cell>
          <cell r="D82">
            <v>86.82</v>
          </cell>
          <cell r="E82">
            <v>36.35</v>
          </cell>
          <cell r="F82">
            <v>123.17</v>
          </cell>
        </row>
        <row r="83">
          <cell r="A83">
            <v>21301</v>
          </cell>
          <cell r="B83" t="str">
            <v>PLACA DE OBRA</v>
          </cell>
          <cell r="C83" t="str">
            <v>m2    </v>
          </cell>
          <cell r="D83">
            <v>97.24</v>
          </cell>
          <cell r="E83">
            <v>5.2</v>
          </cell>
          <cell r="F83">
            <v>102.44</v>
          </cell>
        </row>
        <row r="84">
          <cell r="A84">
            <v>21399</v>
          </cell>
          <cell r="B84" t="str">
            <v>CONSUMO DE ESGOTO</v>
          </cell>
          <cell r="C84" t="str">
            <v>m3    </v>
          </cell>
          <cell r="D84">
            <v>4.01</v>
          </cell>
          <cell r="E84">
            <v>0</v>
          </cell>
          <cell r="F84">
            <v>4.01</v>
          </cell>
        </row>
        <row r="85">
          <cell r="A85">
            <v>21400</v>
          </cell>
          <cell r="B85" t="str">
            <v>CONSUMO DE AGUA</v>
          </cell>
          <cell r="C85" t="str">
            <v>m3    </v>
          </cell>
          <cell r="D85">
            <v>5.01</v>
          </cell>
          <cell r="E85">
            <v>0</v>
          </cell>
          <cell r="F85">
            <v>5.01</v>
          </cell>
        </row>
        <row r="86">
          <cell r="A86">
            <v>21401</v>
          </cell>
          <cell r="B86" t="str">
            <v>CONSUMO DE ENERGIA ELETRICA</v>
          </cell>
          <cell r="C86" t="str">
            <v>KWH   </v>
          </cell>
          <cell r="D86">
            <v>0.52</v>
          </cell>
          <cell r="E86">
            <v>0</v>
          </cell>
          <cell r="F86">
            <v>0.52</v>
          </cell>
        </row>
        <row r="87">
          <cell r="A87">
            <v>21402</v>
          </cell>
          <cell r="B87" t="str">
            <v>&gt;</v>
          </cell>
          <cell r="C87" t="str">
            <v>UD    </v>
          </cell>
          <cell r="D87">
            <v>18.64</v>
          </cell>
          <cell r="E87">
            <v>0</v>
          </cell>
          <cell r="F87">
            <v>18.64</v>
          </cell>
        </row>
        <row r="88">
          <cell r="A88">
            <v>21404</v>
          </cell>
          <cell r="B88" t="str">
            <v>&gt;</v>
          </cell>
          <cell r="C88" t="str">
            <v>UD    </v>
          </cell>
          <cell r="D88">
            <v>18.64</v>
          </cell>
          <cell r="E88">
            <v>0</v>
          </cell>
          <cell r="F88">
            <v>18.64</v>
          </cell>
        </row>
        <row r="89">
          <cell r="A89">
            <v>21405</v>
          </cell>
          <cell r="B89" t="str">
            <v>&gt;</v>
          </cell>
          <cell r="C89" t="str">
            <v>UD    </v>
          </cell>
          <cell r="D89">
            <v>0</v>
          </cell>
          <cell r="E89">
            <v>41.87</v>
          </cell>
          <cell r="F89">
            <v>41.87</v>
          </cell>
        </row>
        <row r="90">
          <cell r="A90">
            <v>21601</v>
          </cell>
          <cell r="B90" t="str">
            <v>EPI/PCMAT/PCMSO (&gt;= 20 EMPR.) (400m2&lt;=A&lt;=1500m2 ) AREA EDIF.COB.FECH.</v>
          </cell>
          <cell r="C90" t="str">
            <v>m2    </v>
          </cell>
          <cell r="D90">
            <v>5.62</v>
          </cell>
          <cell r="E90">
            <v>0</v>
          </cell>
          <cell r="F90">
            <v>5.62</v>
          </cell>
        </row>
        <row r="91">
          <cell r="A91">
            <v>21602</v>
          </cell>
          <cell r="B91" t="str">
            <v>EPI/PPRA (&lt; 20 EMPREGADOS) (A&gt;=200M2) AREAS EDIF.COBERTAS FECHADAS</v>
          </cell>
          <cell r="C91" t="str">
            <v>m2    </v>
          </cell>
          <cell r="D91">
            <v>3.74</v>
          </cell>
          <cell r="E91">
            <v>0</v>
          </cell>
          <cell r="F91">
            <v>3.74</v>
          </cell>
        </row>
        <row r="92">
          <cell r="A92">
            <v>30000</v>
          </cell>
          <cell r="B92" t="str">
            <v>TRANSPORTES</v>
          </cell>
          <cell r="D92">
            <v>0</v>
          </cell>
          <cell r="E92">
            <v>0</v>
          </cell>
          <cell r="F92">
            <v>0</v>
          </cell>
        </row>
        <row r="93">
          <cell r="A93">
            <v>30101</v>
          </cell>
          <cell r="B93" t="str">
            <v>TRANSPORTES-ENTULHOS EM CAMINHAO  INCL.CARGA MANUAL</v>
          </cell>
          <cell r="C93" t="str">
            <v>m3    </v>
          </cell>
          <cell r="D93">
            <v>18</v>
          </cell>
          <cell r="E93">
            <v>3.82</v>
          </cell>
          <cell r="F93">
            <v>21.82</v>
          </cell>
        </row>
        <row r="94">
          <cell r="A94">
            <v>30104</v>
          </cell>
          <cell r="B94" t="str">
            <v>TRANSP. ENTULHO CACAMBA ESTACIONARIA S/CARGA</v>
          </cell>
          <cell r="C94" t="str">
            <v>m3    </v>
          </cell>
          <cell r="D94">
            <v>19.17</v>
          </cell>
          <cell r="E94">
            <v>0</v>
          </cell>
          <cell r="F94">
            <v>19.17</v>
          </cell>
        </row>
        <row r="95">
          <cell r="A95">
            <v>30105</v>
          </cell>
          <cell r="B95" t="str">
            <v>TRANSP.DE ENTULHO EM CAÇAMBA ESTACIONARIA COM CARGA</v>
          </cell>
          <cell r="C95" t="str">
            <v>m3    </v>
          </cell>
          <cell r="D95">
            <v>19.17</v>
          </cell>
          <cell r="E95">
            <v>3.45</v>
          </cell>
          <cell r="F95">
            <v>22.62</v>
          </cell>
        </row>
        <row r="96">
          <cell r="A96">
            <v>30106</v>
          </cell>
          <cell r="B96" t="str">
            <v>TRANSP.DE ENTULHO EM CAMINHAO SEM CARGA</v>
          </cell>
          <cell r="C96" t="str">
            <v>m3    </v>
          </cell>
          <cell r="D96">
            <v>18</v>
          </cell>
          <cell r="E96">
            <v>0</v>
          </cell>
          <cell r="F96">
            <v>18</v>
          </cell>
        </row>
        <row r="97">
          <cell r="A97">
            <v>31602</v>
          </cell>
          <cell r="B97" t="str">
            <v>&gt;</v>
          </cell>
          <cell r="C97" t="str">
            <v>UD    </v>
          </cell>
          <cell r="D97">
            <v>18.64</v>
          </cell>
          <cell r="E97">
            <v>0</v>
          </cell>
          <cell r="F97">
            <v>18.64</v>
          </cell>
        </row>
        <row r="98">
          <cell r="A98">
            <v>31603</v>
          </cell>
          <cell r="B98" t="str">
            <v>&gt;</v>
          </cell>
          <cell r="C98" t="str">
            <v>UD    </v>
          </cell>
          <cell r="D98">
            <v>18.64</v>
          </cell>
          <cell r="E98">
            <v>0</v>
          </cell>
          <cell r="F98">
            <v>18.64</v>
          </cell>
        </row>
        <row r="99">
          <cell r="A99">
            <v>31604</v>
          </cell>
          <cell r="B99" t="str">
            <v>&gt;</v>
          </cell>
          <cell r="C99" t="str">
            <v>UD    </v>
          </cell>
          <cell r="D99">
            <v>0</v>
          </cell>
          <cell r="E99">
            <v>41.87</v>
          </cell>
          <cell r="F99">
            <v>41.87</v>
          </cell>
        </row>
        <row r="100">
          <cell r="A100">
            <v>40000</v>
          </cell>
          <cell r="B100" t="str">
            <v>SERVICO EM TERRA</v>
          </cell>
          <cell r="D100">
            <v>0</v>
          </cell>
          <cell r="E100">
            <v>0</v>
          </cell>
          <cell r="F100">
            <v>0</v>
          </cell>
        </row>
        <row r="101">
          <cell r="A101">
            <v>40101</v>
          </cell>
          <cell r="B101" t="str">
            <v>ESCAVACAO MANUAL DE VALAS &lt; 1 MTS. (OBRAS CIVIS)</v>
          </cell>
          <cell r="C101" t="str">
            <v>m3    </v>
          </cell>
          <cell r="D101">
            <v>0</v>
          </cell>
          <cell r="E101">
            <v>13.6</v>
          </cell>
          <cell r="F101">
            <v>13.6</v>
          </cell>
        </row>
        <row r="102">
          <cell r="A102">
            <v>40103</v>
          </cell>
          <cell r="B102" t="str">
            <v>ESCAVAÇAO MANUAL DE VALAS PROF.1 A 2 M</v>
          </cell>
          <cell r="C102" t="str">
            <v>m3    </v>
          </cell>
          <cell r="D102">
            <v>0</v>
          </cell>
          <cell r="E102">
            <v>17.22</v>
          </cell>
          <cell r="F102">
            <v>17.22</v>
          </cell>
        </row>
        <row r="103">
          <cell r="A103">
            <v>40902</v>
          </cell>
          <cell r="B103" t="str">
            <v>REATERRO COM APILOAMENTO</v>
          </cell>
          <cell r="C103" t="str">
            <v>m3    </v>
          </cell>
          <cell r="D103">
            <v>0</v>
          </cell>
          <cell r="E103">
            <v>9.01</v>
          </cell>
          <cell r="F103">
            <v>9.01</v>
          </cell>
        </row>
        <row r="104">
          <cell r="A104">
            <v>41001</v>
          </cell>
          <cell r="B104" t="str">
            <v>ESC.CAMPO ABERTO C/TRANP.MANUAL DE TERRA(OC)</v>
          </cell>
          <cell r="C104" t="str">
            <v>m3    </v>
          </cell>
          <cell r="D104">
            <v>0</v>
          </cell>
          <cell r="E104">
            <v>15.53</v>
          </cell>
          <cell r="F104">
            <v>15.53</v>
          </cell>
        </row>
        <row r="105">
          <cell r="A105">
            <v>41002</v>
          </cell>
          <cell r="B105" t="str">
            <v>APILOAMENTO</v>
          </cell>
          <cell r="C105" t="str">
            <v>m2    </v>
          </cell>
          <cell r="D105">
            <v>0</v>
          </cell>
          <cell r="E105">
            <v>2.12</v>
          </cell>
          <cell r="F105">
            <v>2.12</v>
          </cell>
        </row>
        <row r="106">
          <cell r="A106">
            <v>41003</v>
          </cell>
          <cell r="B106" t="str">
            <v>ATERRO INTERNO SEM APILOAM.C/TR.EM CARRINHO MÃO</v>
          </cell>
          <cell r="C106" t="str">
            <v>m3    </v>
          </cell>
          <cell r="D106">
            <v>0</v>
          </cell>
          <cell r="E106">
            <v>10.6</v>
          </cell>
          <cell r="F106">
            <v>10.6</v>
          </cell>
        </row>
        <row r="107">
          <cell r="A107">
            <v>41004</v>
          </cell>
          <cell r="B107" t="str">
            <v>ESCAVACAO MECANICA</v>
          </cell>
          <cell r="C107" t="str">
            <v>m3    </v>
          </cell>
          <cell r="D107">
            <v>1.97</v>
          </cell>
          <cell r="E107">
            <v>0</v>
          </cell>
          <cell r="F107">
            <v>1.97</v>
          </cell>
        </row>
        <row r="108">
          <cell r="A108">
            <v>41005</v>
          </cell>
          <cell r="B108" t="str">
            <v>CARGA MECANIZADA</v>
          </cell>
          <cell r="C108" t="str">
            <v>m3    </v>
          </cell>
          <cell r="D108">
            <v>1.82</v>
          </cell>
          <cell r="E108">
            <v>0</v>
          </cell>
          <cell r="F108">
            <v>1.82</v>
          </cell>
        </row>
        <row r="109">
          <cell r="A109">
            <v>41006</v>
          </cell>
          <cell r="B109" t="str">
            <v>TRANSPORTE DE MATERIAL ESCAVADO M3.KM</v>
          </cell>
          <cell r="C109" t="str">
            <v>M3K   </v>
          </cell>
          <cell r="D109">
            <v>0.95</v>
          </cell>
          <cell r="E109">
            <v>0</v>
          </cell>
          <cell r="F109">
            <v>0.95</v>
          </cell>
        </row>
        <row r="110">
          <cell r="A110">
            <v>41007</v>
          </cell>
          <cell r="B110" t="str">
            <v>ESPALHAMENTO MECANICO</v>
          </cell>
          <cell r="C110" t="str">
            <v>m2    </v>
          </cell>
          <cell r="D110">
            <v>0.23</v>
          </cell>
          <cell r="E110">
            <v>0.02</v>
          </cell>
          <cell r="F110">
            <v>0.25</v>
          </cell>
        </row>
        <row r="111">
          <cell r="A111">
            <v>41008</v>
          </cell>
          <cell r="B111" t="str">
            <v>COMPACT.MECANICA CONTR.LAB.(95% PN)</v>
          </cell>
          <cell r="C111" t="str">
            <v>m3    </v>
          </cell>
          <cell r="D111">
            <v>2.59</v>
          </cell>
          <cell r="E111">
            <v>0</v>
          </cell>
          <cell r="F111">
            <v>2.59</v>
          </cell>
        </row>
        <row r="112">
          <cell r="A112">
            <v>41009</v>
          </cell>
          <cell r="B112" t="str">
            <v>COMPACT.MECANIC.S/CONTR.LABORAT.</v>
          </cell>
          <cell r="C112" t="str">
            <v>m3    </v>
          </cell>
          <cell r="D112">
            <v>1.13</v>
          </cell>
          <cell r="E112">
            <v>0</v>
          </cell>
          <cell r="F112">
            <v>1.13</v>
          </cell>
        </row>
        <row r="113">
          <cell r="A113">
            <v>41010</v>
          </cell>
          <cell r="B113" t="str">
            <v>TRANSPORTE C/LAMINA ATE 100 M - (OBRAS CIVIS)</v>
          </cell>
          <cell r="C113" t="str">
            <v>m3    </v>
          </cell>
          <cell r="D113">
            <v>1.82</v>
          </cell>
          <cell r="E113">
            <v>0</v>
          </cell>
          <cell r="F113">
            <v>1.82</v>
          </cell>
        </row>
        <row r="114">
          <cell r="A114">
            <v>41140</v>
          </cell>
          <cell r="B114" t="str">
            <v>REGULARIZAÇÃO DO TERRENO</v>
          </cell>
          <cell r="C114" t="str">
            <v>m2    </v>
          </cell>
          <cell r="D114">
            <v>0</v>
          </cell>
          <cell r="E114">
            <v>1.24</v>
          </cell>
          <cell r="F114">
            <v>1.24</v>
          </cell>
        </row>
        <row r="115">
          <cell r="A115">
            <v>41145</v>
          </cell>
          <cell r="B115" t="str">
            <v>AQUISIÇÃO DE TERRA C/TRANSPORTE INCLUSO</v>
          </cell>
          <cell r="C115" t="str">
            <v>m3    </v>
          </cell>
          <cell r="D115">
            <v>8.13</v>
          </cell>
          <cell r="E115">
            <v>0</v>
          </cell>
          <cell r="F115">
            <v>8.13</v>
          </cell>
        </row>
        <row r="116">
          <cell r="A116">
            <v>41160</v>
          </cell>
          <cell r="B116" t="str">
            <v>SOLO CIM.1:12 COM  AQUISIÇÃO DE TERRA</v>
          </cell>
          <cell r="C116" t="str">
            <v>m3    </v>
          </cell>
          <cell r="D116">
            <v>60.52</v>
          </cell>
          <cell r="E116">
            <v>25.64</v>
          </cell>
          <cell r="F116">
            <v>86.16</v>
          </cell>
        </row>
        <row r="117">
          <cell r="A117">
            <v>41403</v>
          </cell>
          <cell r="B117" t="str">
            <v>DRENAGEM COM TUBOS 200 MM EXCLUINDO ESCAVAÇÃO</v>
          </cell>
          <cell r="C117" t="str">
            <v>ML    </v>
          </cell>
          <cell r="D117">
            <v>9.37</v>
          </cell>
          <cell r="E117">
            <v>8.67</v>
          </cell>
          <cell r="F117">
            <v>18.04</v>
          </cell>
        </row>
        <row r="118">
          <cell r="A118">
            <v>41404</v>
          </cell>
          <cell r="B118" t="str">
            <v>TUBULACAO CONCR.SIMPLES 40 CM EXCLUINDO ESCAV.</v>
          </cell>
          <cell r="C118" t="str">
            <v>ML    </v>
          </cell>
          <cell r="D118">
            <v>30.03</v>
          </cell>
          <cell r="E118">
            <v>11.14</v>
          </cell>
          <cell r="F118">
            <v>41.17</v>
          </cell>
        </row>
        <row r="119">
          <cell r="A119">
            <v>41405</v>
          </cell>
          <cell r="B119" t="str">
            <v>TUBULACAO CONC.ARMADO 60 CM. EXCLUINDO ESCAV.</v>
          </cell>
          <cell r="C119" t="str">
            <v>ML    </v>
          </cell>
          <cell r="D119">
            <v>53.94</v>
          </cell>
          <cell r="E119">
            <v>18.85</v>
          </cell>
          <cell r="F119">
            <v>72.79</v>
          </cell>
        </row>
        <row r="120">
          <cell r="A120">
            <v>41406</v>
          </cell>
          <cell r="B120" t="str">
            <v>TUBULACAO CONCR.ARMADO 80 CM.EXCL.ESCAVACAO</v>
          </cell>
          <cell r="C120" t="str">
            <v>ML    </v>
          </cell>
          <cell r="D120">
            <v>99.72</v>
          </cell>
          <cell r="E120">
            <v>27.2</v>
          </cell>
          <cell r="F120">
            <v>126.92</v>
          </cell>
        </row>
        <row r="121">
          <cell r="A121">
            <v>41407</v>
          </cell>
          <cell r="B121" t="str">
            <v>TUBULACAO CONC.ARMADO 100 CM EXCL.ESCAVACÃO</v>
          </cell>
          <cell r="C121" t="str">
            <v>ML    </v>
          </cell>
          <cell r="D121">
            <v>148.21</v>
          </cell>
          <cell r="E121">
            <v>45.76</v>
          </cell>
          <cell r="F121">
            <v>193.97</v>
          </cell>
        </row>
        <row r="122">
          <cell r="A122">
            <v>41602</v>
          </cell>
          <cell r="B122" t="str">
            <v>&gt;</v>
          </cell>
          <cell r="C122" t="str">
            <v>UD    </v>
          </cell>
          <cell r="D122">
            <v>18.64</v>
          </cell>
          <cell r="E122">
            <v>0</v>
          </cell>
          <cell r="F122">
            <v>18.64</v>
          </cell>
        </row>
        <row r="123">
          <cell r="A123">
            <v>41603</v>
          </cell>
          <cell r="B123" t="str">
            <v>&gt;</v>
          </cell>
          <cell r="C123" t="str">
            <v>UD    </v>
          </cell>
          <cell r="D123">
            <v>18.64</v>
          </cell>
          <cell r="E123">
            <v>0</v>
          </cell>
          <cell r="F123">
            <v>18.64</v>
          </cell>
        </row>
        <row r="124">
          <cell r="A124">
            <v>41604</v>
          </cell>
          <cell r="B124" t="str">
            <v>&gt;</v>
          </cell>
          <cell r="C124" t="str">
            <v>UD    </v>
          </cell>
          <cell r="D124">
            <v>0</v>
          </cell>
          <cell r="E124">
            <v>41.87</v>
          </cell>
          <cell r="F124">
            <v>41.87</v>
          </cell>
        </row>
        <row r="125">
          <cell r="A125">
            <v>50000</v>
          </cell>
          <cell r="B125" t="str">
            <v>FUNDACOES E SONDAGENS</v>
          </cell>
          <cell r="D125">
            <v>0</v>
          </cell>
          <cell r="E125">
            <v>0</v>
          </cell>
          <cell r="F125">
            <v>0</v>
          </cell>
        </row>
        <row r="126">
          <cell r="A126">
            <v>50101</v>
          </cell>
          <cell r="B126" t="str">
            <v>SONDAGENS P/INTERIOR - (OBRAS CIVIS)</v>
          </cell>
          <cell r="C126" t="str">
            <v>ML    </v>
          </cell>
          <cell r="D126">
            <v>30.66</v>
          </cell>
          <cell r="E126">
            <v>12.81</v>
          </cell>
          <cell r="F126">
            <v>43.47</v>
          </cell>
        </row>
        <row r="127">
          <cell r="A127">
            <v>50102</v>
          </cell>
          <cell r="B127" t="str">
            <v>TRANSPORTE EQUIPAMENTOS P/SONDAGEM</v>
          </cell>
          <cell r="C127" t="str">
            <v>Km    </v>
          </cell>
          <cell r="D127">
            <v>2.8</v>
          </cell>
          <cell r="E127">
            <v>0</v>
          </cell>
          <cell r="F127">
            <v>2.8</v>
          </cell>
        </row>
        <row r="128">
          <cell r="A128">
            <v>50103</v>
          </cell>
          <cell r="B128" t="str">
            <v>SONDAGENS P/GOIANIA - (OBRAS CIVIS)</v>
          </cell>
          <cell r="C128" t="str">
            <v>ML    </v>
          </cell>
          <cell r="D128">
            <v>23.66</v>
          </cell>
          <cell r="E128">
            <v>12.81</v>
          </cell>
          <cell r="F128">
            <v>36.47</v>
          </cell>
        </row>
        <row r="129">
          <cell r="A129">
            <v>50201</v>
          </cell>
          <cell r="B129" t="str">
            <v>EMBASAMENTO C/TIJOLO COMUM</v>
          </cell>
          <cell r="C129" t="str">
            <v>m3    </v>
          </cell>
          <cell r="D129">
            <v>144.72</v>
          </cell>
          <cell r="E129">
            <v>104.94</v>
          </cell>
          <cell r="F129">
            <v>249.66</v>
          </cell>
        </row>
        <row r="130">
          <cell r="A130">
            <v>50204</v>
          </cell>
          <cell r="B130" t="str">
            <v>EMBASAMENTO-PEDRA MARROADA</v>
          </cell>
          <cell r="C130" t="str">
            <v>m3    </v>
          </cell>
          <cell r="D130">
            <v>94.35</v>
          </cell>
          <cell r="E130">
            <v>93.9</v>
          </cell>
          <cell r="F130">
            <v>188.25</v>
          </cell>
        </row>
        <row r="131">
          <cell r="A131">
            <v>50250</v>
          </cell>
          <cell r="B131" t="str">
            <v>TRAÇO DE CONCRETO</v>
          </cell>
          <cell r="C131" t="str">
            <v>Un    </v>
          </cell>
          <cell r="D131">
            <v>400</v>
          </cell>
          <cell r="E131">
            <v>0</v>
          </cell>
          <cell r="F131">
            <v>400</v>
          </cell>
        </row>
        <row r="132">
          <cell r="A132">
            <v>50251</v>
          </cell>
          <cell r="B132" t="str">
            <v>CORPO DE PROVA</v>
          </cell>
          <cell r="C132" t="str">
            <v>Un    </v>
          </cell>
          <cell r="D132">
            <v>8</v>
          </cell>
          <cell r="E132">
            <v>0</v>
          </cell>
          <cell r="F132">
            <v>8</v>
          </cell>
        </row>
        <row r="133">
          <cell r="A133">
            <v>50301</v>
          </cell>
          <cell r="B133" t="str">
            <v>ESTACA A TRADO DIAM.25 CM S/FERRO</v>
          </cell>
          <cell r="C133" t="str">
            <v>M     </v>
          </cell>
          <cell r="D133">
            <v>8.9</v>
          </cell>
          <cell r="E133">
            <v>10.11</v>
          </cell>
          <cell r="F133">
            <v>19.01</v>
          </cell>
        </row>
        <row r="134">
          <cell r="A134">
            <v>50302</v>
          </cell>
          <cell r="B134" t="str">
            <v>ESTACA A TRADO DIAM.30 CM S/FERRO</v>
          </cell>
          <cell r="C134" t="str">
            <v>M     </v>
          </cell>
          <cell r="D134">
            <v>12.82</v>
          </cell>
          <cell r="E134">
            <v>14.56</v>
          </cell>
          <cell r="F134">
            <v>27.38</v>
          </cell>
        </row>
        <row r="135">
          <cell r="A135">
            <v>50401</v>
          </cell>
          <cell r="B135" t="str">
            <v>ESTACA A TRADO DIAMETRO 25 CM.</v>
          </cell>
          <cell r="C135" t="str">
            <v>ML    </v>
          </cell>
          <cell r="D135">
            <v>12.76</v>
          </cell>
          <cell r="E135">
            <v>10.73</v>
          </cell>
          <cell r="F135">
            <v>23.49</v>
          </cell>
        </row>
        <row r="136">
          <cell r="A136">
            <v>50402</v>
          </cell>
          <cell r="B136" t="str">
            <v>ESTACA A TRADO DIAMETRO 30 CM.</v>
          </cell>
          <cell r="C136" t="str">
            <v>ML    </v>
          </cell>
          <cell r="D136">
            <v>17.96</v>
          </cell>
          <cell r="E136">
            <v>15.36</v>
          </cell>
          <cell r="F136">
            <v>33.32</v>
          </cell>
        </row>
        <row r="137">
          <cell r="A137">
            <v>50620</v>
          </cell>
          <cell r="B137" t="str">
            <v>PEDRA MARROADA COM LANCAMENTO</v>
          </cell>
          <cell r="C137" t="str">
            <v>m3    </v>
          </cell>
          <cell r="D137">
            <v>40</v>
          </cell>
          <cell r="E137">
            <v>16.17</v>
          </cell>
          <cell r="F137">
            <v>56.17</v>
          </cell>
        </row>
        <row r="138">
          <cell r="A138">
            <v>50901</v>
          </cell>
          <cell r="B138" t="str">
            <v>ESCAVACAO MANUAL DE VALAS (SAPATAS/BLOCOS)</v>
          </cell>
          <cell r="C138" t="str">
            <v>m3    </v>
          </cell>
          <cell r="D138">
            <v>0</v>
          </cell>
          <cell r="E138">
            <v>17.22</v>
          </cell>
          <cell r="F138">
            <v>17.22</v>
          </cell>
        </row>
        <row r="139">
          <cell r="A139">
            <v>50902</v>
          </cell>
          <cell r="B139" t="str">
            <v>APILOAMENTO (BLOCOS/SAPATAS)</v>
          </cell>
          <cell r="C139" t="str">
            <v>m2    </v>
          </cell>
          <cell r="D139">
            <v>0</v>
          </cell>
          <cell r="E139">
            <v>2.12</v>
          </cell>
          <cell r="F139">
            <v>2.12</v>
          </cell>
        </row>
        <row r="140">
          <cell r="A140">
            <v>50903</v>
          </cell>
          <cell r="B140" t="str">
            <v>REATERRO C/APILOAMENTO (BLOCOS/SAPATAS)</v>
          </cell>
          <cell r="C140" t="str">
            <v>m3    </v>
          </cell>
          <cell r="D140">
            <v>0</v>
          </cell>
          <cell r="E140">
            <v>9.01</v>
          </cell>
          <cell r="F140">
            <v>9.01</v>
          </cell>
        </row>
        <row r="141">
          <cell r="A141">
            <v>51001</v>
          </cell>
          <cell r="B141" t="str">
            <v>ESCAVACAO TUBULOES A CEU ABERTO - (OBRAS CIVIS)</v>
          </cell>
          <cell r="C141" t="str">
            <v>m3    </v>
          </cell>
          <cell r="D141">
            <v>0</v>
          </cell>
          <cell r="E141">
            <v>92.96</v>
          </cell>
          <cell r="F141">
            <v>92.96</v>
          </cell>
        </row>
        <row r="142">
          <cell r="A142">
            <v>51002</v>
          </cell>
          <cell r="B142" t="str">
            <v>ALARGAMENTO DE BASE PARA TUBULOES - (OBRAS CIVIS)</v>
          </cell>
          <cell r="C142" t="str">
            <v>m3    </v>
          </cell>
          <cell r="D142">
            <v>0</v>
          </cell>
          <cell r="E142">
            <v>84.5</v>
          </cell>
          <cell r="F142">
            <v>84.5</v>
          </cell>
        </row>
        <row r="143">
          <cell r="A143">
            <v>51003</v>
          </cell>
          <cell r="B143" t="str">
            <v>CONCRETAGEM A CEU ABERTO TUBULAO C/FERRO - (O.C)</v>
          </cell>
          <cell r="C143" t="str">
            <v>m3    </v>
          </cell>
          <cell r="D143">
            <v>274.28</v>
          </cell>
          <cell r="E143">
            <v>97.93</v>
          </cell>
          <cell r="F143">
            <v>372.21</v>
          </cell>
        </row>
        <row r="144">
          <cell r="A144">
            <v>51004</v>
          </cell>
          <cell r="B144" t="str">
            <v>&gt;</v>
          </cell>
          <cell r="C144" t="str">
            <v>UD    </v>
          </cell>
          <cell r="D144">
            <v>18.64</v>
          </cell>
          <cell r="E144">
            <v>0</v>
          </cell>
          <cell r="F144">
            <v>18.64</v>
          </cell>
        </row>
        <row r="145">
          <cell r="A145">
            <v>51005</v>
          </cell>
          <cell r="B145" t="str">
            <v>&gt;</v>
          </cell>
          <cell r="C145" t="str">
            <v>UD    </v>
          </cell>
          <cell r="D145">
            <v>18.64</v>
          </cell>
          <cell r="E145">
            <v>0</v>
          </cell>
          <cell r="F145">
            <v>18.64</v>
          </cell>
        </row>
        <row r="146">
          <cell r="A146">
            <v>51006</v>
          </cell>
          <cell r="B146" t="str">
            <v>&gt;</v>
          </cell>
          <cell r="C146" t="str">
            <v>UD    </v>
          </cell>
          <cell r="D146">
            <v>0</v>
          </cell>
          <cell r="E146">
            <v>41.87</v>
          </cell>
          <cell r="F146">
            <v>41.87</v>
          </cell>
        </row>
        <row r="147">
          <cell r="A147">
            <v>51007</v>
          </cell>
          <cell r="B147" t="str">
            <v>CONCRETAGEM A CEU ABERTO DE TUBULAO S/FERRO (O.C.)</v>
          </cell>
          <cell r="C147" t="str">
            <v>m3    </v>
          </cell>
          <cell r="D147">
            <v>156.2</v>
          </cell>
          <cell r="E147">
            <v>63.1</v>
          </cell>
          <cell r="F147">
            <v>219.3</v>
          </cell>
        </row>
        <row r="148">
          <cell r="A148">
            <v>51008</v>
          </cell>
          <cell r="B148" t="str">
            <v>CHAPISCO EM TALUDE DE TERRA</v>
          </cell>
          <cell r="C148" t="str">
            <v>m2    </v>
          </cell>
          <cell r="D148">
            <v>1.02</v>
          </cell>
          <cell r="E148">
            <v>2.09</v>
          </cell>
          <cell r="F148">
            <v>3.11</v>
          </cell>
        </row>
        <row r="149">
          <cell r="A149">
            <v>51009</v>
          </cell>
          <cell r="B149" t="str">
            <v>FORMA TABUA PINHO P/FUNDACOES U=3V - (OBRAS CIVIS)</v>
          </cell>
          <cell r="C149" t="str">
            <v>m2    </v>
          </cell>
          <cell r="D149">
            <v>11.8</v>
          </cell>
          <cell r="E149">
            <v>16.9</v>
          </cell>
          <cell r="F149">
            <v>28.7</v>
          </cell>
        </row>
        <row r="150">
          <cell r="A150">
            <v>51010</v>
          </cell>
          <cell r="B150" t="str">
            <v>ACO CA-50 DE 1/4" a 3/8" - (OBRAS CIVIS)</v>
          </cell>
          <cell r="C150" t="str">
            <v>Kg    </v>
          </cell>
          <cell r="D150">
            <v>4.32</v>
          </cell>
          <cell r="E150">
            <v>1.04</v>
          </cell>
          <cell r="F150">
            <v>5.36</v>
          </cell>
        </row>
        <row r="151">
          <cell r="A151">
            <v>51011</v>
          </cell>
          <cell r="B151" t="str">
            <v>ACO CA-50 DE 1/2" a 1"  - (OBRAS CIVIS)</v>
          </cell>
          <cell r="C151" t="str">
            <v>Kg    </v>
          </cell>
          <cell r="D151">
            <v>4.03</v>
          </cell>
          <cell r="E151">
            <v>1.3</v>
          </cell>
          <cell r="F151">
            <v>5.33</v>
          </cell>
        </row>
        <row r="152">
          <cell r="A152">
            <v>51012</v>
          </cell>
          <cell r="B152" t="str">
            <v>ACO CA-60  - (OBRAS CIVIS)</v>
          </cell>
          <cell r="C152" t="str">
            <v>Kg    </v>
          </cell>
          <cell r="D152">
            <v>3.72</v>
          </cell>
          <cell r="E152">
            <v>0.91</v>
          </cell>
          <cell r="F152">
            <v>4.63</v>
          </cell>
        </row>
        <row r="153">
          <cell r="A153">
            <v>51013</v>
          </cell>
          <cell r="B153" t="str">
            <v>PREPARO CONCRETO FCK-13,5 C/BETONEIRA - (O.CIVIS)</v>
          </cell>
          <cell r="C153" t="str">
            <v>m3    </v>
          </cell>
          <cell r="D153">
            <v>181.25</v>
          </cell>
          <cell r="E153">
            <v>28.82</v>
          </cell>
          <cell r="F153">
            <v>210.07</v>
          </cell>
        </row>
        <row r="154">
          <cell r="A154">
            <v>51014</v>
          </cell>
          <cell r="B154" t="str">
            <v>PREPARO CONCRETO FCK-13,5 S/BETONEIRA - (O. CIVIS)</v>
          </cell>
          <cell r="C154" t="str">
            <v>m3    </v>
          </cell>
          <cell r="D154">
            <v>182.45</v>
          </cell>
          <cell r="E154">
            <v>53</v>
          </cell>
          <cell r="F154">
            <v>235.45</v>
          </cell>
        </row>
        <row r="155">
          <cell r="A155">
            <v>51015</v>
          </cell>
          <cell r="B155" t="str">
            <v>PREPARO CONCRETO FCK-15 C/BETONEIRA - (O.CIVIS)</v>
          </cell>
          <cell r="C155" t="str">
            <v>m3    </v>
          </cell>
          <cell r="D155">
            <v>184.84</v>
          </cell>
          <cell r="E155">
            <v>28.82</v>
          </cell>
          <cell r="F155">
            <v>213.66</v>
          </cell>
        </row>
        <row r="156">
          <cell r="A156">
            <v>51016</v>
          </cell>
          <cell r="B156" t="str">
            <v>PREPARO CONCRETO FCK-15 S/BETONEIRA - (O.CIVIS)</v>
          </cell>
          <cell r="C156" t="str">
            <v>m3    </v>
          </cell>
          <cell r="D156">
            <v>186.37</v>
          </cell>
          <cell r="E156">
            <v>53</v>
          </cell>
          <cell r="F156">
            <v>239.37</v>
          </cell>
        </row>
        <row r="157">
          <cell r="A157">
            <v>51017</v>
          </cell>
          <cell r="B157" t="str">
            <v>PREPARO DE CONCRETO FCK-20 C/BETONEIRA - (O.C.)</v>
          </cell>
          <cell r="C157" t="str">
            <v>m3    </v>
          </cell>
          <cell r="D157">
            <v>193.84</v>
          </cell>
          <cell r="E157">
            <v>28.82</v>
          </cell>
          <cell r="F157">
            <v>222.66</v>
          </cell>
        </row>
        <row r="158">
          <cell r="A158">
            <v>51018</v>
          </cell>
          <cell r="B158" t="str">
            <v>PREPARO CONCRETO FCK-18 C/BETONEIRA - (OB.CIVIS)</v>
          </cell>
          <cell r="C158" t="str">
            <v>m3    </v>
          </cell>
          <cell r="D158">
            <v>189.06</v>
          </cell>
          <cell r="E158">
            <v>28.82</v>
          </cell>
          <cell r="F158">
            <v>217.88</v>
          </cell>
        </row>
        <row r="159">
          <cell r="A159">
            <v>51020</v>
          </cell>
          <cell r="B159" t="str">
            <v>CONCRETO USINADO BOMBEAVEL FCK-15  - (OBRAS CIVIS</v>
          </cell>
          <cell r="C159" t="str">
            <v>m3    </v>
          </cell>
          <cell r="D159">
            <v>209.1</v>
          </cell>
          <cell r="E159">
            <v>0</v>
          </cell>
          <cell r="F159">
            <v>209.1</v>
          </cell>
        </row>
        <row r="160">
          <cell r="A160">
            <v>51021</v>
          </cell>
          <cell r="B160" t="str">
            <v>CONCRETO USINADO BOMBEAVEL FCK-18 - (OBRAS CIVIS)</v>
          </cell>
          <cell r="C160" t="str">
            <v>m3    </v>
          </cell>
          <cell r="D160">
            <v>215.22</v>
          </cell>
          <cell r="E160">
            <v>0</v>
          </cell>
          <cell r="F160">
            <v>215.22</v>
          </cell>
        </row>
        <row r="161">
          <cell r="A161">
            <v>51022</v>
          </cell>
          <cell r="B161" t="str">
            <v>CONCRETO USINADO CONVENCIONAL FCK-13,5 - (OB.CIVIS)</v>
          </cell>
          <cell r="C161" t="str">
            <v>m3    </v>
          </cell>
          <cell r="D161">
            <v>206.04</v>
          </cell>
          <cell r="E161">
            <v>0</v>
          </cell>
          <cell r="F161">
            <v>206.04</v>
          </cell>
        </row>
        <row r="162">
          <cell r="A162">
            <v>51023</v>
          </cell>
          <cell r="B162" t="str">
            <v>CONCRETO USINADO CONVENCIONAL FCK-15 - (OB.CIVIS)</v>
          </cell>
          <cell r="C162" t="str">
            <v>m3    </v>
          </cell>
          <cell r="D162">
            <v>209.1</v>
          </cell>
          <cell r="E162">
            <v>0</v>
          </cell>
          <cell r="F162">
            <v>209.1</v>
          </cell>
        </row>
        <row r="163">
          <cell r="A163">
            <v>51024</v>
          </cell>
          <cell r="B163" t="str">
            <v>CONCRETO USINADO CONVENCIONAL FCK-18 - (OB.CIVIS)</v>
          </cell>
          <cell r="C163" t="str">
            <v>m3    </v>
          </cell>
          <cell r="D163">
            <v>215.22</v>
          </cell>
          <cell r="E163">
            <v>0</v>
          </cell>
          <cell r="F163">
            <v>215.22</v>
          </cell>
        </row>
        <row r="164">
          <cell r="A164">
            <v>51025</v>
          </cell>
          <cell r="B164" t="str">
            <v>PREPARO CONCRETO P/LASTRO SEM BETONEIRA - (O.C.)</v>
          </cell>
          <cell r="C164" t="str">
            <v>m3    </v>
          </cell>
          <cell r="D164">
            <v>157.67</v>
          </cell>
          <cell r="E164">
            <v>53</v>
          </cell>
          <cell r="F164">
            <v>210.67</v>
          </cell>
        </row>
        <row r="165">
          <cell r="A165">
            <v>51026</v>
          </cell>
          <cell r="B165" t="str">
            <v>LANCAMENTO/APLICACAO CONC.EM FUNDAÇÃO- (O.C.)</v>
          </cell>
          <cell r="C165" t="str">
            <v>m3    </v>
          </cell>
          <cell r="D165">
            <v>0</v>
          </cell>
          <cell r="E165">
            <v>64.72</v>
          </cell>
          <cell r="F165">
            <v>64.72</v>
          </cell>
        </row>
        <row r="166">
          <cell r="A166">
            <v>51027</v>
          </cell>
          <cell r="B166" t="str">
            <v>LASTRO DE BRITA (OBRAS CIVIS)</v>
          </cell>
          <cell r="C166" t="str">
            <v>m3    </v>
          </cell>
          <cell r="D166">
            <v>56.4</v>
          </cell>
          <cell r="E166">
            <v>10.6</v>
          </cell>
          <cell r="F166">
            <v>67</v>
          </cell>
        </row>
        <row r="167">
          <cell r="A167">
            <v>51028</v>
          </cell>
          <cell r="B167" t="str">
            <v>PREPARO DE CONCRETO FCK=7 MPA C/BETONEIRA - (O.C.)</v>
          </cell>
          <cell r="C167" t="str">
            <v>m3    </v>
          </cell>
          <cell r="D167">
            <v>149.43</v>
          </cell>
          <cell r="E167">
            <v>28.82</v>
          </cell>
          <cell r="F167">
            <v>178.25</v>
          </cell>
        </row>
        <row r="168">
          <cell r="A168">
            <v>51029</v>
          </cell>
          <cell r="B168" t="str">
            <v>PREPARO CONCRETO 30 MPA "A" C/BETONEIRA</v>
          </cell>
          <cell r="C168" t="str">
            <v>m3    </v>
          </cell>
          <cell r="D168">
            <v>220.46</v>
          </cell>
          <cell r="E168">
            <v>28.82</v>
          </cell>
          <cell r="F168">
            <v>249.28</v>
          </cell>
        </row>
        <row r="169">
          <cell r="A169">
            <v>51030</v>
          </cell>
          <cell r="B169" t="str">
            <v>PREPARO CONCRETO 25 MPA "A" C/BETONEIRA</v>
          </cell>
          <cell r="C169" t="str">
            <v>m3    </v>
          </cell>
          <cell r="D169">
            <v>201.44</v>
          </cell>
          <cell r="E169">
            <v>28.82</v>
          </cell>
          <cell r="F169">
            <v>230.26</v>
          </cell>
        </row>
        <row r="170">
          <cell r="A170">
            <v>51031</v>
          </cell>
          <cell r="B170" t="str">
            <v>CONCRETO USIN.CONVENCIONAL FCK=20  MPA (O.C .)</v>
          </cell>
          <cell r="C170" t="str">
            <v>m3    </v>
          </cell>
          <cell r="D170">
            <v>219.3</v>
          </cell>
          <cell r="E170">
            <v>0</v>
          </cell>
          <cell r="F170">
            <v>219.3</v>
          </cell>
        </row>
        <row r="171">
          <cell r="A171">
            <v>51032</v>
          </cell>
          <cell r="B171" t="str">
            <v>CONCR.USINADO CONVENCIONAL FCK=25 MPA (OB. C .)</v>
          </cell>
          <cell r="C171" t="str">
            <v>m3    </v>
          </cell>
          <cell r="D171">
            <v>232.56</v>
          </cell>
          <cell r="E171">
            <v>0</v>
          </cell>
          <cell r="F171">
            <v>232.56</v>
          </cell>
        </row>
        <row r="172">
          <cell r="A172">
            <v>51033</v>
          </cell>
          <cell r="B172" t="str">
            <v>CONCR.USINADO CONVENCIONAL FCK=30 MPA (OB.C.)</v>
          </cell>
          <cell r="C172" t="str">
            <v>m3    </v>
          </cell>
          <cell r="D172">
            <v>244.8</v>
          </cell>
          <cell r="E172">
            <v>0</v>
          </cell>
          <cell r="F172">
            <v>244.8</v>
          </cell>
        </row>
        <row r="173">
          <cell r="A173">
            <v>51034</v>
          </cell>
          <cell r="B173" t="str">
            <v>CONCR.USINADO BOMBEAVEL FCK=13,5 MPA (OB.C.)</v>
          </cell>
          <cell r="C173" t="str">
            <v>m3    </v>
          </cell>
          <cell r="D173">
            <v>206.04</v>
          </cell>
          <cell r="E173">
            <v>0</v>
          </cell>
          <cell r="F173">
            <v>206.04</v>
          </cell>
        </row>
        <row r="174">
          <cell r="A174">
            <v>51035</v>
          </cell>
          <cell r="B174" t="str">
            <v>CONCR.USINADO BOMBEAVEL FCK=20 MPA (OB.CIVIS)</v>
          </cell>
          <cell r="C174" t="str">
            <v>m3    </v>
          </cell>
          <cell r="D174">
            <v>219.3</v>
          </cell>
          <cell r="E174">
            <v>0</v>
          </cell>
          <cell r="F174">
            <v>219.3</v>
          </cell>
        </row>
        <row r="175">
          <cell r="A175">
            <v>51036</v>
          </cell>
          <cell r="B175" t="str">
            <v>CONCR.USINADO BOMBEAVEL FCK=25 MPA (OB.CIVIS)</v>
          </cell>
          <cell r="C175" t="str">
            <v>m3    </v>
          </cell>
          <cell r="D175">
            <v>232.56</v>
          </cell>
          <cell r="E175">
            <v>0</v>
          </cell>
          <cell r="F175">
            <v>232.56</v>
          </cell>
        </row>
        <row r="176">
          <cell r="A176">
            <v>51037</v>
          </cell>
          <cell r="B176" t="str">
            <v>CONCR.USINADO BOMBEAVEL FCK=30 MPA (OB.CIVIS)</v>
          </cell>
          <cell r="C176" t="str">
            <v>m3    </v>
          </cell>
          <cell r="D176">
            <v>244.8</v>
          </cell>
          <cell r="E176">
            <v>0</v>
          </cell>
          <cell r="F176">
            <v>244.8</v>
          </cell>
        </row>
        <row r="177">
          <cell r="A177">
            <v>51045</v>
          </cell>
          <cell r="B177" t="str">
            <v>BOMBEAMENTO CONCRETO MÍNIMO -10 M3 (OBRAS CIVIS)</v>
          </cell>
          <cell r="C177" t="str">
            <v>m3    </v>
          </cell>
          <cell r="D177">
            <v>20</v>
          </cell>
          <cell r="E177">
            <v>0</v>
          </cell>
          <cell r="F177">
            <v>20</v>
          </cell>
        </row>
        <row r="178">
          <cell r="A178">
            <v>51060</v>
          </cell>
          <cell r="B178" t="str">
            <v>LANÇAM./APLIC.CONCR.USIN.BOMBEADO EM FUNDAÇÃO</v>
          </cell>
          <cell r="C178" t="str">
            <v>m3    </v>
          </cell>
          <cell r="D178">
            <v>0</v>
          </cell>
          <cell r="E178">
            <v>32.36</v>
          </cell>
          <cell r="F178">
            <v>32.36</v>
          </cell>
        </row>
        <row r="179">
          <cell r="A179">
            <v>52001</v>
          </cell>
          <cell r="B179" t="str">
            <v>ACO CA-25 - 5,0 MM (3/16") - (OBRAS CIVIS)</v>
          </cell>
          <cell r="C179" t="str">
            <v>Kg    </v>
          </cell>
          <cell r="D179">
            <v>3.85</v>
          </cell>
          <cell r="E179">
            <v>0.91</v>
          </cell>
          <cell r="F179">
            <v>4.76</v>
          </cell>
        </row>
        <row r="180">
          <cell r="A180">
            <v>52002</v>
          </cell>
          <cell r="B180" t="str">
            <v>ACO CA-25 - 6,3 MM (1/4") - (OBRAS CIVIS)</v>
          </cell>
          <cell r="C180" t="str">
            <v>Kg    </v>
          </cell>
          <cell r="D180">
            <v>4.31</v>
          </cell>
          <cell r="E180">
            <v>0.91</v>
          </cell>
          <cell r="F180">
            <v>5.22</v>
          </cell>
        </row>
        <row r="181">
          <cell r="A181">
            <v>52003</v>
          </cell>
          <cell r="B181" t="str">
            <v>ACO CA-50A - 6,3 MM (1/4") - (OBRAS CIVIS)</v>
          </cell>
          <cell r="C181" t="str">
            <v>Kg    </v>
          </cell>
          <cell r="D181">
            <v>4.79</v>
          </cell>
          <cell r="E181">
            <v>1.04</v>
          </cell>
          <cell r="F181">
            <v>5.83</v>
          </cell>
        </row>
        <row r="182">
          <cell r="A182">
            <v>52004</v>
          </cell>
          <cell r="B182" t="str">
            <v>ACO CA 50-A - 8,0 MM (5/16") - (OBRAS CIVIS)</v>
          </cell>
          <cell r="C182" t="str">
            <v>Kg    </v>
          </cell>
          <cell r="D182">
            <v>4.4</v>
          </cell>
          <cell r="E182">
            <v>1.04</v>
          </cell>
          <cell r="F182">
            <v>5.44</v>
          </cell>
        </row>
        <row r="183">
          <cell r="A183">
            <v>52005</v>
          </cell>
          <cell r="B183" t="str">
            <v>ACO CA-50A - 10,0 MM (3/8") - (OBRAS CIVIS)</v>
          </cell>
          <cell r="C183" t="str">
            <v>Kg    </v>
          </cell>
          <cell r="D183">
            <v>4.24</v>
          </cell>
          <cell r="E183">
            <v>1.04</v>
          </cell>
          <cell r="F183">
            <v>5.28</v>
          </cell>
        </row>
        <row r="184">
          <cell r="A184">
            <v>52006</v>
          </cell>
          <cell r="B184" t="str">
            <v>ACO CA 50-A - 12,5 MM (1/2") - (OBRAS CIVIS)</v>
          </cell>
          <cell r="C184" t="str">
            <v>Kg    </v>
          </cell>
          <cell r="D184">
            <v>4.12</v>
          </cell>
          <cell r="E184">
            <v>1.3</v>
          </cell>
          <cell r="F184">
            <v>5.42</v>
          </cell>
        </row>
        <row r="185">
          <cell r="A185">
            <v>52007</v>
          </cell>
          <cell r="B185" t="str">
            <v>ACO CA - 50 - 16,0 MM (5/8") - (OBRAS CIVIS)</v>
          </cell>
          <cell r="C185" t="str">
            <v>Kg    </v>
          </cell>
          <cell r="D185">
            <v>4.12</v>
          </cell>
          <cell r="E185">
            <v>1.3</v>
          </cell>
          <cell r="F185">
            <v>5.42</v>
          </cell>
        </row>
        <row r="186">
          <cell r="A186">
            <v>52008</v>
          </cell>
          <cell r="B186" t="str">
            <v>ACO CA-50 A - 20,0 MM (3/4") - (OBRAS CIVIS)</v>
          </cell>
          <cell r="C186" t="str">
            <v>Kg    </v>
          </cell>
          <cell r="D186">
            <v>4.11</v>
          </cell>
          <cell r="E186">
            <v>1.3</v>
          </cell>
          <cell r="F186">
            <v>5.41</v>
          </cell>
        </row>
        <row r="187">
          <cell r="A187">
            <v>52009</v>
          </cell>
          <cell r="B187" t="str">
            <v>ACO CA-50 - 22,0 MM (7/8") - (OBRAS CIVIS)</v>
          </cell>
          <cell r="C187" t="str">
            <v>Kg    </v>
          </cell>
          <cell r="D187">
            <v>4.11</v>
          </cell>
          <cell r="E187">
            <v>1.3</v>
          </cell>
          <cell r="F187">
            <v>5.41</v>
          </cell>
        </row>
        <row r="188">
          <cell r="A188">
            <v>52010</v>
          </cell>
          <cell r="B188" t="str">
            <v>ACO CA 50-A - 25,0 MM (1") - (OBRAS CIVIS)</v>
          </cell>
          <cell r="C188" t="str">
            <v>Kg    </v>
          </cell>
          <cell r="D188">
            <v>3.8</v>
          </cell>
          <cell r="E188">
            <v>1.3</v>
          </cell>
          <cell r="F188">
            <v>5.1</v>
          </cell>
        </row>
        <row r="189">
          <cell r="A189">
            <v>52011</v>
          </cell>
          <cell r="B189" t="str">
            <v>ACO CA 60 - 3,4 MM - (OBRAS CIVIS)</v>
          </cell>
          <cell r="C189" t="str">
            <v>Kg    </v>
          </cell>
          <cell r="D189">
            <v>3.72</v>
          </cell>
          <cell r="E189">
            <v>0.91</v>
          </cell>
          <cell r="F189">
            <v>4.63</v>
          </cell>
        </row>
        <row r="190">
          <cell r="A190">
            <v>52012</v>
          </cell>
          <cell r="B190" t="str">
            <v>ACO CA 60-B 4,2 MM - (OBRAS CIVIS)</v>
          </cell>
          <cell r="C190" t="str">
            <v>Kg    </v>
          </cell>
          <cell r="D190">
            <v>3.89</v>
          </cell>
          <cell r="E190">
            <v>0.91</v>
          </cell>
          <cell r="F190">
            <v>4.8</v>
          </cell>
        </row>
        <row r="191">
          <cell r="A191">
            <v>52013</v>
          </cell>
          <cell r="B191" t="str">
            <v>ACO CA-60B - 4,6 MM - (OBRAS CIVIS)</v>
          </cell>
          <cell r="C191" t="str">
            <v>Kg    </v>
          </cell>
          <cell r="D191">
            <v>3.72</v>
          </cell>
          <cell r="E191">
            <v>0.91</v>
          </cell>
          <cell r="F191">
            <v>4.63</v>
          </cell>
        </row>
        <row r="192">
          <cell r="A192">
            <v>52014</v>
          </cell>
          <cell r="B192" t="str">
            <v>ACO CA-60 - 5,0 MM - (OBRAS CIVIS)</v>
          </cell>
          <cell r="C192" t="str">
            <v>Kg    </v>
          </cell>
          <cell r="D192">
            <v>3.53</v>
          </cell>
          <cell r="E192">
            <v>0.91</v>
          </cell>
          <cell r="F192">
            <v>4.44</v>
          </cell>
        </row>
        <row r="193">
          <cell r="A193">
            <v>52016</v>
          </cell>
          <cell r="B193" t="str">
            <v>ACO CA 60-B - 6,4 MM - (OBRAS CIVIS)</v>
          </cell>
          <cell r="C193" t="str">
            <v>Kg    </v>
          </cell>
          <cell r="D193">
            <v>3.72</v>
          </cell>
          <cell r="E193">
            <v>0.91</v>
          </cell>
          <cell r="F193">
            <v>4.63</v>
          </cell>
        </row>
        <row r="194">
          <cell r="A194">
            <v>60000</v>
          </cell>
          <cell r="B194" t="str">
            <v>ESTRUTURA</v>
          </cell>
          <cell r="D194">
            <v>0</v>
          </cell>
          <cell r="E194">
            <v>0</v>
          </cell>
          <cell r="F194">
            <v>0</v>
          </cell>
        </row>
        <row r="195">
          <cell r="A195">
            <v>60103</v>
          </cell>
          <cell r="B195" t="str">
            <v>ESCORAMENTO METALICO - VIGAS/LAJES (ALUGUEL/MES)</v>
          </cell>
          <cell r="C195" t="str">
            <v>m2    </v>
          </cell>
          <cell r="D195">
            <v>5</v>
          </cell>
          <cell r="E195">
            <v>0.53</v>
          </cell>
          <cell r="F195">
            <v>5.53</v>
          </cell>
        </row>
        <row r="196">
          <cell r="A196">
            <v>60104</v>
          </cell>
          <cell r="B196" t="str">
            <v>ANDAIME METALICO TORRE (ALUGUEL/MES)</v>
          </cell>
          <cell r="C196" t="str">
            <v>ML    </v>
          </cell>
          <cell r="D196">
            <v>8</v>
          </cell>
          <cell r="E196">
            <v>1.15</v>
          </cell>
          <cell r="F196">
            <v>9.15</v>
          </cell>
        </row>
        <row r="197">
          <cell r="A197">
            <v>60105</v>
          </cell>
          <cell r="B197" t="str">
            <v>ANDAIME METALICO FACHADEIRO (ALUGUEL/MES)</v>
          </cell>
          <cell r="C197" t="str">
            <v>m2    </v>
          </cell>
          <cell r="D197">
            <v>5.15</v>
          </cell>
          <cell r="E197">
            <v>1.47</v>
          </cell>
          <cell r="F197">
            <v>6.62</v>
          </cell>
        </row>
        <row r="198">
          <cell r="A198">
            <v>60160</v>
          </cell>
          <cell r="B198" t="str">
            <v>ISOPOR 20 MM PARA JUNTA DILATAÇÃO</v>
          </cell>
          <cell r="C198" t="str">
            <v>m2    </v>
          </cell>
          <cell r="D198">
            <v>8.1</v>
          </cell>
          <cell r="E198">
            <v>0.78</v>
          </cell>
          <cell r="F198">
            <v>8.88</v>
          </cell>
        </row>
        <row r="199">
          <cell r="A199">
            <v>60191</v>
          </cell>
          <cell r="B199" t="str">
            <v>FORMA DE TABUA CINTA BALDRAME U=8 VEZES</v>
          </cell>
          <cell r="C199" t="str">
            <v>m2    </v>
          </cell>
          <cell r="D199">
            <v>11.2</v>
          </cell>
          <cell r="E199">
            <v>3.96</v>
          </cell>
          <cell r="F199">
            <v>15.16</v>
          </cell>
        </row>
        <row r="200">
          <cell r="A200">
            <v>60192</v>
          </cell>
          <cell r="B200" t="str">
            <v>FORMA DE TABUA CINTA/PILAR SOBRE/ENTRE ALVENARIA U=8 VEZES</v>
          </cell>
          <cell r="C200" t="str">
            <v>m2    </v>
          </cell>
          <cell r="D200">
            <v>7.06</v>
          </cell>
          <cell r="E200">
            <v>3.96</v>
          </cell>
          <cell r="F200">
            <v>11.02</v>
          </cell>
        </row>
        <row r="201">
          <cell r="A201">
            <v>60201</v>
          </cell>
          <cell r="B201" t="str">
            <v>FORMA CURVA C/TABUA E CH.COMPENSADO U=2 V - (O.C.)</v>
          </cell>
          <cell r="C201" t="str">
            <v>m2    </v>
          </cell>
          <cell r="D201">
            <v>22.44</v>
          </cell>
          <cell r="E201">
            <v>32.5</v>
          </cell>
          <cell r="F201">
            <v>54.94</v>
          </cell>
        </row>
        <row r="202">
          <cell r="A202">
            <v>60202</v>
          </cell>
          <cell r="B202" t="str">
            <v>FORMA-TABUA C/REAPROV. 2 VEZES - (OBRAS CIVIS)</v>
          </cell>
          <cell r="C202" t="str">
            <v>m2    </v>
          </cell>
          <cell r="D202">
            <v>31.5</v>
          </cell>
          <cell r="E202">
            <v>19.5</v>
          </cell>
          <cell r="F202">
            <v>51</v>
          </cell>
        </row>
        <row r="203">
          <cell r="A203">
            <v>60203</v>
          </cell>
          <cell r="B203" t="str">
            <v>FORMA-MADEIRIT 12 MM UTILIZAÇÃO 3 VEZES - (OBRAS CIVIS)</v>
          </cell>
          <cell r="C203" t="str">
            <v>m2    </v>
          </cell>
          <cell r="D203">
            <v>17.55</v>
          </cell>
          <cell r="E203">
            <v>16.06</v>
          </cell>
          <cell r="F203">
            <v>33.61</v>
          </cell>
        </row>
        <row r="204">
          <cell r="A204">
            <v>60204</v>
          </cell>
          <cell r="B204" t="str">
            <v>FORMA-MADEIRIT 17MM PLAST REAP 4 V.-(OBRAS CIVIS)</v>
          </cell>
          <cell r="C204" t="str">
            <v>m2    </v>
          </cell>
          <cell r="D204">
            <v>17.8</v>
          </cell>
          <cell r="E204">
            <v>15.08</v>
          </cell>
          <cell r="F204">
            <v>32.88</v>
          </cell>
        </row>
        <row r="205">
          <cell r="A205">
            <v>60205</v>
          </cell>
          <cell r="B205" t="str">
            <v>FORMA-MADEIRIT 17MM PLAST REAP 7 V. - (OBRAS CIVIS</v>
          </cell>
          <cell r="C205" t="str">
            <v>m2    </v>
          </cell>
          <cell r="D205">
            <v>10.26</v>
          </cell>
          <cell r="E205">
            <v>8.58</v>
          </cell>
          <cell r="F205">
            <v>18.84</v>
          </cell>
        </row>
        <row r="206">
          <cell r="A206">
            <v>60206</v>
          </cell>
          <cell r="B206" t="str">
            <v>FORMA MADEIRIT 12MM-VIGA/PILAR U=1V - (OBRAS CIVIS</v>
          </cell>
          <cell r="C206" t="str">
            <v>m2    </v>
          </cell>
          <cell r="D206">
            <v>48.34</v>
          </cell>
          <cell r="E206">
            <v>21.41</v>
          </cell>
          <cell r="F206">
            <v>69.75</v>
          </cell>
        </row>
        <row r="207">
          <cell r="A207">
            <v>60207</v>
          </cell>
          <cell r="B207" t="str">
            <v>FORMA MADEIRIT 12MM-VIGA/PILAR U=2V - (OBRAS CIVIS</v>
          </cell>
          <cell r="C207" t="str">
            <v>m2    </v>
          </cell>
          <cell r="D207">
            <v>25.96</v>
          </cell>
          <cell r="E207">
            <v>18.17</v>
          </cell>
          <cell r="F207">
            <v>44.13</v>
          </cell>
        </row>
        <row r="208">
          <cell r="A208">
            <v>60208</v>
          </cell>
          <cell r="B208" t="str">
            <v>FORMA MADEIRIT 12MM-VIGA/PILAR U=3V - (OBRAS CIVIS</v>
          </cell>
          <cell r="C208" t="str">
            <v>m2    </v>
          </cell>
          <cell r="D208">
            <v>17.7</v>
          </cell>
          <cell r="E208">
            <v>17.56</v>
          </cell>
          <cell r="F208">
            <v>35.26</v>
          </cell>
        </row>
        <row r="209">
          <cell r="A209">
            <v>60209</v>
          </cell>
          <cell r="B209" t="str">
            <v>FORMA MADEIRIT 12MM-VIGA/PILAR U=4V - (OBRAS CIVIS</v>
          </cell>
          <cell r="C209" t="str">
            <v>m2    </v>
          </cell>
          <cell r="D209">
            <v>13.05</v>
          </cell>
          <cell r="E209">
            <v>16.86</v>
          </cell>
          <cell r="F209">
            <v>29.91</v>
          </cell>
        </row>
        <row r="210">
          <cell r="A210">
            <v>60210</v>
          </cell>
          <cell r="B210" t="str">
            <v>FORMA MADEIRIT PLASTIF. 12MM-U=5V - (OBRAS CIVIS)</v>
          </cell>
          <cell r="C210" t="str">
            <v>m2    </v>
          </cell>
          <cell r="D210">
            <v>17.05</v>
          </cell>
          <cell r="E210">
            <v>17.56</v>
          </cell>
          <cell r="F210">
            <v>34.61</v>
          </cell>
        </row>
        <row r="211">
          <cell r="A211">
            <v>60211</v>
          </cell>
          <cell r="B211" t="str">
            <v>FORMA MADEIRIT PLASTIF.12 MM U=4 V. - (OBRAS CIVIS</v>
          </cell>
          <cell r="C211" t="str">
            <v>m2    </v>
          </cell>
          <cell r="D211">
            <v>15.66</v>
          </cell>
          <cell r="E211">
            <v>15.08</v>
          </cell>
          <cell r="F211">
            <v>30.74</v>
          </cell>
        </row>
        <row r="212">
          <cell r="A212">
            <v>60212</v>
          </cell>
          <cell r="B212" t="str">
            <v>FORMA MADEIRIT PLASTIF.12MM-VIGA/PILAR U=3V-(O.C.)</v>
          </cell>
          <cell r="C212" t="str">
            <v>m2    </v>
          </cell>
          <cell r="D212">
            <v>20.9</v>
          </cell>
          <cell r="E212">
            <v>17.56</v>
          </cell>
          <cell r="F212">
            <v>38.46</v>
          </cell>
        </row>
        <row r="213">
          <cell r="A213">
            <v>60213</v>
          </cell>
          <cell r="B213" t="str">
            <v>FORMA MADEIRIT PLASTIF.12MM-VIGA/PILAR U=2V-(O.C.)</v>
          </cell>
          <cell r="C213" t="str">
            <v>m2    </v>
          </cell>
          <cell r="D213">
            <v>30.66</v>
          </cell>
          <cell r="E213">
            <v>18.17</v>
          </cell>
          <cell r="F213">
            <v>48.83</v>
          </cell>
        </row>
        <row r="214">
          <cell r="A214">
            <v>60214</v>
          </cell>
          <cell r="B214" t="str">
            <v>FORMA MADEIRIT PLASTIF.12 MM-VIGA/PILAR U=1V-(O.C)</v>
          </cell>
          <cell r="C214" t="str">
            <v>m2    </v>
          </cell>
          <cell r="D214">
            <v>56.76</v>
          </cell>
          <cell r="E214">
            <v>21.41</v>
          </cell>
          <cell r="F214">
            <v>78.17</v>
          </cell>
        </row>
        <row r="215">
          <cell r="A215">
            <v>60301</v>
          </cell>
          <cell r="B215" t="str">
            <v>ACO CA - 25 - 5,0 MM (3/16") - (OBRAS CIVIS)</v>
          </cell>
          <cell r="C215" t="str">
            <v>Kg    </v>
          </cell>
          <cell r="D215">
            <v>3.85</v>
          </cell>
          <cell r="E215">
            <v>0.91</v>
          </cell>
          <cell r="F215">
            <v>4.76</v>
          </cell>
        </row>
        <row r="216">
          <cell r="A216">
            <v>60302</v>
          </cell>
          <cell r="B216" t="str">
            <v>ACO CA-25 - 6,3 MM (1/4") - (OBRAS CIVIS)</v>
          </cell>
          <cell r="C216" t="str">
            <v>Kg    </v>
          </cell>
          <cell r="D216">
            <v>4.31</v>
          </cell>
          <cell r="E216">
            <v>0.91</v>
          </cell>
          <cell r="F216">
            <v>5.22</v>
          </cell>
        </row>
        <row r="217">
          <cell r="A217">
            <v>60303</v>
          </cell>
          <cell r="B217" t="str">
            <v>ACO CA-50-A - 6,3 MM (1/4") - (OBRAS CIVIS)</v>
          </cell>
          <cell r="C217" t="str">
            <v>Kg    </v>
          </cell>
          <cell r="D217">
            <v>4.79</v>
          </cell>
          <cell r="E217">
            <v>1.04</v>
          </cell>
          <cell r="F217">
            <v>5.83</v>
          </cell>
        </row>
        <row r="218">
          <cell r="A218">
            <v>60304</v>
          </cell>
          <cell r="B218" t="str">
            <v>ACO CA-50 A - 8,0 MM (5/16") - (OBRAS CIVIS)</v>
          </cell>
          <cell r="C218" t="str">
            <v>Kg    </v>
          </cell>
          <cell r="D218">
            <v>4.4</v>
          </cell>
          <cell r="E218">
            <v>1.04</v>
          </cell>
          <cell r="F218">
            <v>5.44</v>
          </cell>
        </row>
        <row r="219">
          <cell r="A219">
            <v>60305</v>
          </cell>
          <cell r="B219" t="str">
            <v>ACO CA-50A - 10,0 MM (3/8") - (OBRAS CIVIS)</v>
          </cell>
          <cell r="C219" t="str">
            <v>Kg    </v>
          </cell>
          <cell r="D219">
            <v>4.24</v>
          </cell>
          <cell r="E219">
            <v>1.04</v>
          </cell>
          <cell r="F219">
            <v>5.28</v>
          </cell>
        </row>
        <row r="220">
          <cell r="A220">
            <v>60306</v>
          </cell>
          <cell r="B220" t="str">
            <v>ACO CA-50A - 12,5 MM (1/2") - (OBRAS CIVIS)</v>
          </cell>
          <cell r="C220" t="str">
            <v>Kg    </v>
          </cell>
          <cell r="D220">
            <v>4.12</v>
          </cell>
          <cell r="E220">
            <v>1.3</v>
          </cell>
          <cell r="F220">
            <v>5.42</v>
          </cell>
        </row>
        <row r="221">
          <cell r="A221">
            <v>60307</v>
          </cell>
          <cell r="B221" t="str">
            <v>ACO CA-50 - 16,0 MM (5/8") - (OBRAS CIVIS)</v>
          </cell>
          <cell r="C221" t="str">
            <v>Kg    </v>
          </cell>
          <cell r="D221">
            <v>4.12</v>
          </cell>
          <cell r="E221">
            <v>1.3</v>
          </cell>
          <cell r="F221">
            <v>5.42</v>
          </cell>
        </row>
        <row r="222">
          <cell r="A222">
            <v>60308</v>
          </cell>
          <cell r="B222" t="str">
            <v>ACO CA 50-A - 20,0 MM (3/4") - (OBRAS CIVIS)</v>
          </cell>
          <cell r="C222" t="str">
            <v>Kg    </v>
          </cell>
          <cell r="D222">
            <v>4.11</v>
          </cell>
          <cell r="E222">
            <v>1.3</v>
          </cell>
          <cell r="F222">
            <v>5.41</v>
          </cell>
        </row>
        <row r="223">
          <cell r="A223">
            <v>60309</v>
          </cell>
          <cell r="B223" t="str">
            <v>ACO CA-50 - 22,00 MM (7/8") - (OBRAS CIVIS)</v>
          </cell>
          <cell r="C223" t="str">
            <v>Kg    </v>
          </cell>
          <cell r="D223">
            <v>4.11</v>
          </cell>
          <cell r="E223">
            <v>1.3</v>
          </cell>
          <cell r="F223">
            <v>5.41</v>
          </cell>
        </row>
        <row r="224">
          <cell r="A224">
            <v>60310</v>
          </cell>
          <cell r="B224" t="str">
            <v>ACO CA 50-A - 25,0 MM (1") - (OBRAS CIVIS)</v>
          </cell>
          <cell r="C224" t="str">
            <v>Kg    </v>
          </cell>
          <cell r="D224">
            <v>3.8</v>
          </cell>
          <cell r="E224">
            <v>1.3</v>
          </cell>
          <cell r="F224">
            <v>5.1</v>
          </cell>
        </row>
        <row r="225">
          <cell r="A225">
            <v>60311</v>
          </cell>
          <cell r="B225" t="str">
            <v>ACO CA-60 3,4 MM - (OBRAS CIVIS)</v>
          </cell>
          <cell r="C225" t="str">
            <v>Kg    </v>
          </cell>
          <cell r="D225">
            <v>3.72</v>
          </cell>
          <cell r="E225">
            <v>0.91</v>
          </cell>
          <cell r="F225">
            <v>4.63</v>
          </cell>
        </row>
        <row r="226">
          <cell r="A226">
            <v>60312</v>
          </cell>
          <cell r="B226" t="str">
            <v>ACO ACO-60B - 4,2 MM - (OBRAS CIVIS)</v>
          </cell>
          <cell r="C226" t="str">
            <v>Kg    </v>
          </cell>
          <cell r="D226">
            <v>3.89</v>
          </cell>
          <cell r="E226">
            <v>0.91</v>
          </cell>
          <cell r="F226">
            <v>4.8</v>
          </cell>
        </row>
        <row r="227">
          <cell r="A227">
            <v>60313</v>
          </cell>
          <cell r="B227" t="str">
            <v>ACO CA-60 - 4,6 MM - (OBRAS CIVIS)</v>
          </cell>
          <cell r="C227" t="str">
            <v>Kg    </v>
          </cell>
          <cell r="D227">
            <v>3.72</v>
          </cell>
          <cell r="E227">
            <v>0.91</v>
          </cell>
          <cell r="F227">
            <v>4.63</v>
          </cell>
        </row>
        <row r="228">
          <cell r="A228">
            <v>60314</v>
          </cell>
          <cell r="B228" t="str">
            <v>ACO CA - 60 - 5,0 MM - (OBRAS CIVIS)</v>
          </cell>
          <cell r="C228" t="str">
            <v>Kg    </v>
          </cell>
          <cell r="D228">
            <v>3.53</v>
          </cell>
          <cell r="E228">
            <v>0.91</v>
          </cell>
          <cell r="F228">
            <v>4.44</v>
          </cell>
        </row>
        <row r="229">
          <cell r="A229">
            <v>60315</v>
          </cell>
          <cell r="B229" t="str">
            <v>ACO CA-60 - 6,0 MM - (OBRAS CIVIS)</v>
          </cell>
          <cell r="C229" t="str">
            <v>Kg    </v>
          </cell>
          <cell r="D229">
            <v>4.64</v>
          </cell>
          <cell r="E229">
            <v>0.91</v>
          </cell>
          <cell r="F229">
            <v>5.55</v>
          </cell>
        </row>
        <row r="230">
          <cell r="A230">
            <v>60316</v>
          </cell>
          <cell r="B230" t="str">
            <v>ACO CA 60-B - 6,4 MM - (OBRAS CIVIS)</v>
          </cell>
          <cell r="C230" t="str">
            <v>Kg    </v>
          </cell>
          <cell r="D230">
            <v>3.72</v>
          </cell>
          <cell r="E230">
            <v>0.91</v>
          </cell>
          <cell r="F230">
            <v>4.63</v>
          </cell>
        </row>
        <row r="231">
          <cell r="A231">
            <v>60405</v>
          </cell>
          <cell r="B231" t="str">
            <v>ACO CA-50 DE 1/4" A 3/8" - (OBRAS CIVIS)</v>
          </cell>
          <cell r="C231" t="str">
            <v>Kg    </v>
          </cell>
          <cell r="D231">
            <v>4.32</v>
          </cell>
          <cell r="E231">
            <v>1.04</v>
          </cell>
          <cell r="F231">
            <v>5.36</v>
          </cell>
        </row>
        <row r="232">
          <cell r="A232">
            <v>60406</v>
          </cell>
          <cell r="B232" t="str">
            <v>ACO CA-50 DE 1/2" A 1" - (OBRAS CIVIS)</v>
          </cell>
          <cell r="C232" t="str">
            <v>Kg    </v>
          </cell>
          <cell r="D232">
            <v>4.03</v>
          </cell>
          <cell r="E232">
            <v>1.3</v>
          </cell>
          <cell r="F232">
            <v>5.33</v>
          </cell>
        </row>
        <row r="233">
          <cell r="A233">
            <v>60407</v>
          </cell>
          <cell r="B233" t="str">
            <v>ACO CA-60 - (OBRAS CIVIS)</v>
          </cell>
          <cell r="C233" t="str">
            <v>Kg    </v>
          </cell>
          <cell r="D233">
            <v>3.72</v>
          </cell>
          <cell r="E233">
            <v>0.91</v>
          </cell>
          <cell r="F233">
            <v>4.63</v>
          </cell>
        </row>
        <row r="234">
          <cell r="A234">
            <v>60408</v>
          </cell>
          <cell r="B234" t="str">
            <v>PILAR FERRO 5 MM - COMP. 3.20 MTS.</v>
          </cell>
          <cell r="C234" t="str">
            <v>Un    </v>
          </cell>
          <cell r="D234">
            <v>17.17</v>
          </cell>
          <cell r="E234">
            <v>14.24</v>
          </cell>
          <cell r="F234">
            <v>31.41</v>
          </cell>
        </row>
        <row r="235">
          <cell r="A235">
            <v>60409</v>
          </cell>
          <cell r="B235" t="str">
            <v>PILAR FERRO DIAM.10 MM-COMP.3.20 M.</v>
          </cell>
          <cell r="C235" t="str">
            <v>Un    </v>
          </cell>
          <cell r="D235">
            <v>44.42</v>
          </cell>
          <cell r="E235">
            <v>21.39</v>
          </cell>
          <cell r="F235">
            <v>65.81</v>
          </cell>
        </row>
        <row r="236">
          <cell r="A236">
            <v>60410</v>
          </cell>
          <cell r="B236" t="str">
            <v>PILAR FERRO DIAM.10 MM-COMP.4,00 M.</v>
          </cell>
          <cell r="C236" t="str">
            <v>Un    </v>
          </cell>
          <cell r="D236">
            <v>58.26</v>
          </cell>
          <cell r="E236">
            <v>25.11</v>
          </cell>
          <cell r="F236">
            <v>83.37</v>
          </cell>
        </row>
        <row r="237">
          <cell r="A237">
            <v>60411</v>
          </cell>
          <cell r="B237" t="str">
            <v>PLACA No. 01 (30 x 159)</v>
          </cell>
          <cell r="C237" t="str">
            <v>Un    </v>
          </cell>
          <cell r="D237">
            <v>4.36</v>
          </cell>
          <cell r="E237">
            <v>9.12</v>
          </cell>
          <cell r="F237">
            <v>13.48</v>
          </cell>
        </row>
        <row r="238">
          <cell r="A238">
            <v>60412</v>
          </cell>
          <cell r="B238" t="str">
            <v>PLACA No. 02 (30 x 76)</v>
          </cell>
          <cell r="C238" t="str">
            <v>Un    </v>
          </cell>
          <cell r="D238">
            <v>2.17</v>
          </cell>
          <cell r="E238">
            <v>8.58</v>
          </cell>
          <cell r="F238">
            <v>10.75</v>
          </cell>
        </row>
        <row r="239">
          <cell r="A239">
            <v>60413</v>
          </cell>
          <cell r="B239" t="str">
            <v>PLACA No. 03 (60 x 159)</v>
          </cell>
          <cell r="C239" t="str">
            <v>Un    </v>
          </cell>
          <cell r="D239">
            <v>7.91</v>
          </cell>
          <cell r="E239">
            <v>10.36</v>
          </cell>
          <cell r="F239">
            <v>18.27</v>
          </cell>
        </row>
        <row r="240">
          <cell r="A240">
            <v>60414</v>
          </cell>
          <cell r="B240" t="str">
            <v>PLACA No. 04 (60 x 76)</v>
          </cell>
          <cell r="C240" t="str">
            <v>Un    </v>
          </cell>
          <cell r="D240">
            <v>3.96</v>
          </cell>
          <cell r="E240">
            <v>9.01</v>
          </cell>
          <cell r="F240">
            <v>12.97</v>
          </cell>
        </row>
        <row r="241">
          <cell r="A241">
            <v>60415</v>
          </cell>
          <cell r="B241" t="str">
            <v>PISTA P/DESFORMAS DE PLACAS-PILARES</v>
          </cell>
          <cell r="C241" t="str">
            <v>Un    </v>
          </cell>
          <cell r="D241">
            <v>1671.39</v>
          </cell>
          <cell r="E241">
            <v>168.3</v>
          </cell>
          <cell r="F241">
            <v>1839.69</v>
          </cell>
        </row>
        <row r="242">
          <cell r="A242">
            <v>60417</v>
          </cell>
          <cell r="B242" t="str">
            <v>CHICANA No.01 60X80 PRE-MOLDADO</v>
          </cell>
          <cell r="C242" t="str">
            <v>Un    </v>
          </cell>
          <cell r="D242">
            <v>3.99</v>
          </cell>
          <cell r="E242">
            <v>9.01</v>
          </cell>
          <cell r="F242">
            <v>13</v>
          </cell>
        </row>
        <row r="243">
          <cell r="A243">
            <v>60418</v>
          </cell>
          <cell r="B243" t="str">
            <v>CHICANA No.02 50X80 PRE-MOLDADO</v>
          </cell>
          <cell r="C243" t="str">
            <v>Un    </v>
          </cell>
          <cell r="D243">
            <v>3.2</v>
          </cell>
          <cell r="E243">
            <v>8.64</v>
          </cell>
          <cell r="F243">
            <v>11.84</v>
          </cell>
        </row>
        <row r="244">
          <cell r="A244">
            <v>60419</v>
          </cell>
          <cell r="B244" t="str">
            <v>PILAR FERRO 5,0 MM COMP.3,5 M</v>
          </cell>
          <cell r="C244" t="str">
            <v>Un    </v>
          </cell>
          <cell r="D244">
            <v>18.95</v>
          </cell>
          <cell r="E244">
            <v>23.38</v>
          </cell>
          <cell r="F244">
            <v>42.33</v>
          </cell>
        </row>
        <row r="245">
          <cell r="A245">
            <v>60420</v>
          </cell>
          <cell r="B245" t="str">
            <v>PILAR FERRO 10 MM COMP.3,5 M</v>
          </cell>
          <cell r="C245" t="str">
            <v>Un    </v>
          </cell>
          <cell r="D245">
            <v>48.76</v>
          </cell>
          <cell r="E245">
            <v>27.46</v>
          </cell>
          <cell r="F245">
            <v>76.22</v>
          </cell>
        </row>
        <row r="246">
          <cell r="A246">
            <v>60470</v>
          </cell>
          <cell r="B246" t="str">
            <v>LASTRO DE BRITA - (OBRAS CIVIS)</v>
          </cell>
          <cell r="C246" t="str">
            <v>m3    </v>
          </cell>
          <cell r="D246">
            <v>56.4</v>
          </cell>
          <cell r="E246">
            <v>10.6</v>
          </cell>
          <cell r="F246">
            <v>67</v>
          </cell>
        </row>
        <row r="247">
          <cell r="A247">
            <v>60486</v>
          </cell>
          <cell r="B247" t="str">
            <v>TRAÇO DE CONCRETO</v>
          </cell>
          <cell r="C247" t="str">
            <v>Un    </v>
          </cell>
          <cell r="D247">
            <v>400</v>
          </cell>
          <cell r="E247">
            <v>0</v>
          </cell>
          <cell r="F247">
            <v>400</v>
          </cell>
        </row>
        <row r="248">
          <cell r="A248">
            <v>60487</v>
          </cell>
          <cell r="B248" t="str">
            <v>CORPO DE PROVA</v>
          </cell>
          <cell r="C248" t="str">
            <v>Un    </v>
          </cell>
          <cell r="D248">
            <v>8</v>
          </cell>
          <cell r="E248">
            <v>0</v>
          </cell>
          <cell r="F248">
            <v>8</v>
          </cell>
        </row>
        <row r="249">
          <cell r="A249">
            <v>60501</v>
          </cell>
          <cell r="B249" t="str">
            <v>PREPARO CONCRETO FCK-13,5 C/BETON. - (OBRAS CIVIS)</v>
          </cell>
          <cell r="C249" t="str">
            <v>m3    </v>
          </cell>
          <cell r="D249">
            <v>181.25</v>
          </cell>
          <cell r="E249">
            <v>28.82</v>
          </cell>
          <cell r="F249">
            <v>210.07</v>
          </cell>
        </row>
        <row r="250">
          <cell r="A250">
            <v>60503</v>
          </cell>
          <cell r="B250" t="str">
            <v>PREPARO CONCRETO FCK-13,5 S/BETON. - (OBRAS CIVIS)</v>
          </cell>
          <cell r="C250" t="str">
            <v>m3    </v>
          </cell>
          <cell r="D250">
            <v>182.45</v>
          </cell>
          <cell r="E250">
            <v>53</v>
          </cell>
          <cell r="F250">
            <v>235.45</v>
          </cell>
        </row>
        <row r="251">
          <cell r="A251">
            <v>60505</v>
          </cell>
          <cell r="B251" t="str">
            <v>PREPARO CONCRETO FCK-15 C/BETON. - (OBRAS CIVIS)</v>
          </cell>
          <cell r="C251" t="str">
            <v>m3    </v>
          </cell>
          <cell r="D251">
            <v>184.84</v>
          </cell>
          <cell r="E251">
            <v>28.82</v>
          </cell>
          <cell r="F251">
            <v>213.66</v>
          </cell>
        </row>
        <row r="252">
          <cell r="A252">
            <v>60506</v>
          </cell>
          <cell r="B252" t="str">
            <v>PREPARO CONCRETO FCK-15 S/BETON. - (OBRAS CIVIS)</v>
          </cell>
          <cell r="C252" t="str">
            <v>m3    </v>
          </cell>
          <cell r="D252">
            <v>186.37</v>
          </cell>
          <cell r="E252">
            <v>53</v>
          </cell>
          <cell r="F252">
            <v>239.37</v>
          </cell>
        </row>
        <row r="253">
          <cell r="A253">
            <v>60507</v>
          </cell>
          <cell r="B253" t="str">
            <v>PREPARO DE CONCRETO FCK-20 C/BETONEIRA - (OB.C.)</v>
          </cell>
          <cell r="C253" t="str">
            <v>m3    </v>
          </cell>
          <cell r="D253">
            <v>193.84</v>
          </cell>
          <cell r="E253">
            <v>28.82</v>
          </cell>
          <cell r="F253">
            <v>222.66</v>
          </cell>
        </row>
        <row r="254">
          <cell r="A254">
            <v>60508</v>
          </cell>
          <cell r="B254" t="str">
            <v>PREPARO CONCRETO FCK-18 C/BETON. - (OBRAS CIVIS)</v>
          </cell>
          <cell r="C254" t="str">
            <v>m3    </v>
          </cell>
          <cell r="D254">
            <v>189.06</v>
          </cell>
          <cell r="E254">
            <v>28.82</v>
          </cell>
          <cell r="F254">
            <v>217.88</v>
          </cell>
        </row>
        <row r="255">
          <cell r="A255">
            <v>60510</v>
          </cell>
          <cell r="B255" t="str">
            <v>CONCRETO USINADO BOMBEAVEL FCK-15 - (OBRAS CIVIS)</v>
          </cell>
          <cell r="C255" t="str">
            <v>m3    </v>
          </cell>
          <cell r="D255">
            <v>209.1</v>
          </cell>
          <cell r="E255">
            <v>0</v>
          </cell>
          <cell r="F255">
            <v>209.1</v>
          </cell>
        </row>
        <row r="256">
          <cell r="A256">
            <v>60511</v>
          </cell>
          <cell r="B256" t="str">
            <v>CONCRETO USINADO BOMBEAVEL FCK-18 - (OBRAS CIVIS)</v>
          </cell>
          <cell r="C256" t="str">
            <v>m3    </v>
          </cell>
          <cell r="D256">
            <v>215.22</v>
          </cell>
          <cell r="E256">
            <v>0</v>
          </cell>
          <cell r="F256">
            <v>215.22</v>
          </cell>
        </row>
        <row r="257">
          <cell r="A257">
            <v>60512</v>
          </cell>
          <cell r="B257" t="str">
            <v>CONCRETO USINADO CONVENCIONAL FCK-20 - (OB.C.)</v>
          </cell>
          <cell r="C257" t="str">
            <v>m3    </v>
          </cell>
          <cell r="D257">
            <v>219.3</v>
          </cell>
          <cell r="E257">
            <v>0</v>
          </cell>
          <cell r="F257">
            <v>219.3</v>
          </cell>
        </row>
        <row r="258">
          <cell r="A258">
            <v>60513</v>
          </cell>
          <cell r="B258" t="str">
            <v>PREPARO CONCRETO P/LASTRO SEM BET. - (OBRAS CIVIS)</v>
          </cell>
          <cell r="C258" t="str">
            <v>m3    </v>
          </cell>
          <cell r="D258">
            <v>157.67</v>
          </cell>
          <cell r="E258">
            <v>53</v>
          </cell>
          <cell r="F258">
            <v>210.67</v>
          </cell>
        </row>
        <row r="259">
          <cell r="A259">
            <v>60514</v>
          </cell>
          <cell r="B259" t="str">
            <v>CONCRETO USINADO CONVENC. FCK-13,5 - (OBRAS CIVIS)</v>
          </cell>
          <cell r="C259" t="str">
            <v>m3    </v>
          </cell>
          <cell r="D259">
            <v>206.04</v>
          </cell>
          <cell r="E259">
            <v>0</v>
          </cell>
          <cell r="F259">
            <v>206.04</v>
          </cell>
        </row>
        <row r="260">
          <cell r="A260">
            <v>60515</v>
          </cell>
          <cell r="B260" t="str">
            <v>CONCRETO USINADO CONVENC. FCK-15 - (OBRAS CIVIS)</v>
          </cell>
          <cell r="C260" t="str">
            <v>m3    </v>
          </cell>
          <cell r="D260">
            <v>209.1</v>
          </cell>
          <cell r="E260">
            <v>0</v>
          </cell>
          <cell r="F260">
            <v>209.1</v>
          </cell>
        </row>
        <row r="261">
          <cell r="A261">
            <v>60516</v>
          </cell>
          <cell r="B261" t="str">
            <v>CONCRETO USINADO CONVENC. FCK-18 - (OBRAS CIVIS)</v>
          </cell>
          <cell r="C261" t="str">
            <v>m3    </v>
          </cell>
          <cell r="D261">
            <v>215.22</v>
          </cell>
          <cell r="E261">
            <v>0</v>
          </cell>
          <cell r="F261">
            <v>215.22</v>
          </cell>
        </row>
        <row r="262">
          <cell r="A262">
            <v>60517</v>
          </cell>
          <cell r="B262" t="str">
            <v>PREPARO CONCRETO 25 MPA "A" C/BETONEIRA</v>
          </cell>
          <cell r="C262" t="str">
            <v>m3    </v>
          </cell>
          <cell r="D262">
            <v>201.44</v>
          </cell>
          <cell r="E262">
            <v>28.82</v>
          </cell>
          <cell r="F262">
            <v>230.26</v>
          </cell>
        </row>
        <row r="263">
          <cell r="A263">
            <v>60518</v>
          </cell>
          <cell r="B263" t="str">
            <v>PREPARO CONCRETO 30 MPA "A" C/BETONEIRA</v>
          </cell>
          <cell r="C263" t="str">
            <v>m3    </v>
          </cell>
          <cell r="D263">
            <v>220.46</v>
          </cell>
          <cell r="E263">
            <v>28.82</v>
          </cell>
          <cell r="F263">
            <v>249.28</v>
          </cell>
        </row>
        <row r="264">
          <cell r="A264">
            <v>60520</v>
          </cell>
          <cell r="B264" t="str">
            <v>CONCR.USINADO CONVENCIONAL FCK=25 MPA (OB.C.)</v>
          </cell>
          <cell r="C264" t="str">
            <v>m3    </v>
          </cell>
          <cell r="D264">
            <v>232.56</v>
          </cell>
          <cell r="E264">
            <v>0</v>
          </cell>
          <cell r="F264">
            <v>232.56</v>
          </cell>
        </row>
        <row r="265">
          <cell r="A265">
            <v>60521</v>
          </cell>
          <cell r="B265" t="str">
            <v>CONCR.USINADO CONVENCIONAL FCK=30 MPA (OB.C.)</v>
          </cell>
          <cell r="C265" t="str">
            <v>m3    </v>
          </cell>
          <cell r="D265">
            <v>244.8</v>
          </cell>
          <cell r="E265">
            <v>0</v>
          </cell>
          <cell r="F265">
            <v>244.8</v>
          </cell>
        </row>
        <row r="266">
          <cell r="A266">
            <v>60522</v>
          </cell>
          <cell r="B266" t="str">
            <v>CONCR.USINADO BOMBEAVEL FCK=13,5 MPA (OB.C.)</v>
          </cell>
          <cell r="C266" t="str">
            <v>m3    </v>
          </cell>
          <cell r="D266">
            <v>206.04</v>
          </cell>
          <cell r="E266">
            <v>0</v>
          </cell>
          <cell r="F266">
            <v>206.04</v>
          </cell>
        </row>
        <row r="267">
          <cell r="A267">
            <v>60523</v>
          </cell>
          <cell r="B267" t="str">
            <v>CONCR.USINADO BOMBEAVEL FCK=20 MPA (OB. CIVIS)</v>
          </cell>
          <cell r="C267" t="str">
            <v>m3    </v>
          </cell>
          <cell r="D267">
            <v>219.3</v>
          </cell>
          <cell r="E267">
            <v>0</v>
          </cell>
          <cell r="F267">
            <v>219.3</v>
          </cell>
        </row>
        <row r="268">
          <cell r="A268">
            <v>60524</v>
          </cell>
          <cell r="B268" t="str">
            <v>CONCR.USINADO BOMBEAVEL FCK=25 MPA (OB.CIVIS)</v>
          </cell>
          <cell r="C268" t="str">
            <v>m3    </v>
          </cell>
          <cell r="D268">
            <v>232.56</v>
          </cell>
          <cell r="E268">
            <v>0</v>
          </cell>
          <cell r="F268">
            <v>232.56</v>
          </cell>
        </row>
        <row r="269">
          <cell r="A269">
            <v>60525</v>
          </cell>
          <cell r="B269" t="str">
            <v>CONCR.USINADO BOMBEAVEL FCK=30 MPA (OB.CIVIS)</v>
          </cell>
          <cell r="C269" t="str">
            <v>m3    </v>
          </cell>
          <cell r="D269">
            <v>244.8</v>
          </cell>
          <cell r="E269">
            <v>0</v>
          </cell>
          <cell r="F269">
            <v>244.8</v>
          </cell>
        </row>
        <row r="270">
          <cell r="A270">
            <v>60800</v>
          </cell>
          <cell r="B270" t="str">
            <v>LANÇAM./APLIC.CONCR.USIN.BOMBEADO ESTRUT.(OC)</v>
          </cell>
          <cell r="C270" t="str">
            <v>m3    </v>
          </cell>
          <cell r="D270">
            <v>0</v>
          </cell>
          <cell r="E270">
            <v>40.45</v>
          </cell>
          <cell r="F270">
            <v>40.45</v>
          </cell>
        </row>
        <row r="271">
          <cell r="A271">
            <v>60801</v>
          </cell>
          <cell r="B271" t="str">
            <v>LANCAMENTO/APLICACAO CONCRETO - (OBRAS CIVIS)</v>
          </cell>
          <cell r="C271" t="str">
            <v>m3    </v>
          </cell>
          <cell r="D271">
            <v>0</v>
          </cell>
          <cell r="E271">
            <v>80.9</v>
          </cell>
          <cell r="F271">
            <v>80.9</v>
          </cell>
        </row>
        <row r="272">
          <cell r="A272">
            <v>60802</v>
          </cell>
          <cell r="B272" t="str">
            <v>LANC./APLIC. CONCRETO EM ESTRUTURA - (OBRAS CIVIS)</v>
          </cell>
          <cell r="C272" t="str">
            <v>m3    </v>
          </cell>
          <cell r="D272">
            <v>0.07</v>
          </cell>
          <cell r="E272">
            <v>80.9</v>
          </cell>
          <cell r="F272">
            <v>80.97</v>
          </cell>
        </row>
        <row r="273">
          <cell r="A273">
            <v>60803</v>
          </cell>
          <cell r="B273" t="str">
            <v>BOMBEAMENTO CONCRETO-MINIMO  10 M3 - (OBRAS CIVIS)</v>
          </cell>
          <cell r="C273" t="str">
            <v>m3    </v>
          </cell>
          <cell r="D273">
            <v>20</v>
          </cell>
          <cell r="E273">
            <v>0</v>
          </cell>
          <cell r="F273">
            <v>20</v>
          </cell>
        </row>
        <row r="274">
          <cell r="A274">
            <v>60804</v>
          </cell>
          <cell r="B274" t="str">
            <v>CANALETA PREENCHIDA COM BRITA</v>
          </cell>
          <cell r="C274" t="str">
            <v>ML    </v>
          </cell>
          <cell r="D274">
            <v>16.56</v>
          </cell>
          <cell r="E274">
            <v>39.7</v>
          </cell>
          <cell r="F274">
            <v>56.26</v>
          </cell>
        </row>
        <row r="275">
          <cell r="A275">
            <v>61001</v>
          </cell>
          <cell r="B275" t="str">
            <v>TRATAMENTO CONCRETO APARENTE</v>
          </cell>
          <cell r="C275" t="str">
            <v>m2    </v>
          </cell>
          <cell r="D275">
            <v>0.93</v>
          </cell>
          <cell r="E275">
            <v>5.01</v>
          </cell>
          <cell r="F275">
            <v>5.94</v>
          </cell>
        </row>
        <row r="276">
          <cell r="A276">
            <v>61002</v>
          </cell>
          <cell r="B276" t="str">
            <v>CONC.ARM.COMUM FCK-150 FORM.TAB.U=3 - (OBRAS CIVIS)</v>
          </cell>
          <cell r="C276" t="str">
            <v>m3    </v>
          </cell>
          <cell r="D276">
            <v>810.12</v>
          </cell>
          <cell r="E276">
            <v>442.36</v>
          </cell>
          <cell r="F276">
            <v>1252.48</v>
          </cell>
        </row>
        <row r="277">
          <cell r="A277">
            <v>61003</v>
          </cell>
          <cell r="B277" t="str">
            <v>CONC.ARM.APAR.FCK-150 (F.RES.U=4) - (OBRAS CIVIS)</v>
          </cell>
          <cell r="C277" t="str">
            <v>m3    </v>
          </cell>
          <cell r="D277">
            <v>749.45</v>
          </cell>
          <cell r="E277">
            <v>383.07</v>
          </cell>
          <cell r="F277">
            <v>1132.52</v>
          </cell>
        </row>
        <row r="278">
          <cell r="A278">
            <v>61004</v>
          </cell>
          <cell r="B278" t="str">
            <v>&gt;</v>
          </cell>
          <cell r="C278" t="str">
            <v>UD    </v>
          </cell>
          <cell r="D278">
            <v>18.64</v>
          </cell>
          <cell r="E278">
            <v>0</v>
          </cell>
          <cell r="F278">
            <v>18.64</v>
          </cell>
        </row>
        <row r="279">
          <cell r="A279">
            <v>61005</v>
          </cell>
          <cell r="B279" t="str">
            <v>PROJETO ESTRUTURAL - (OBRAS CIVIS)</v>
          </cell>
          <cell r="C279" t="str">
            <v>UD    </v>
          </cell>
          <cell r="D279">
            <v>18.64</v>
          </cell>
          <cell r="E279">
            <v>0</v>
          </cell>
          <cell r="F279">
            <v>18.64</v>
          </cell>
        </row>
        <row r="280">
          <cell r="A280">
            <v>61006</v>
          </cell>
          <cell r="B280" t="str">
            <v>CONCR.ARM.APAR.FCK150 (F.PLAST.U=7) - (OBRAS CIVIS)</v>
          </cell>
          <cell r="C280" t="str">
            <v>m3    </v>
          </cell>
          <cell r="D280">
            <v>803</v>
          </cell>
          <cell r="E280">
            <v>190.9</v>
          </cell>
          <cell r="F280">
            <v>993.9</v>
          </cell>
        </row>
        <row r="281">
          <cell r="A281">
            <v>61007</v>
          </cell>
          <cell r="B281" t="str">
            <v>CONC.ARM.AP.FCK=150 (F.PLAST.U=5) - (OBRAS CIVIS)</v>
          </cell>
          <cell r="C281" t="str">
            <v>m3    </v>
          </cell>
          <cell r="D281">
            <v>753.71</v>
          </cell>
          <cell r="E281">
            <v>385.47</v>
          </cell>
          <cell r="F281">
            <v>1139.18</v>
          </cell>
        </row>
        <row r="282">
          <cell r="A282">
            <v>61008</v>
          </cell>
          <cell r="B282" t="str">
            <v>CONC.ARMADO COMUM FCK=200 FORM.TABUA U=3-(OB.C.)</v>
          </cell>
          <cell r="C282" t="str">
            <v>m3    </v>
          </cell>
          <cell r="D282">
            <v>819.12</v>
          </cell>
          <cell r="E282">
            <v>450.06</v>
          </cell>
          <cell r="F282">
            <v>1269.18</v>
          </cell>
        </row>
        <row r="283">
          <cell r="A283">
            <v>61009</v>
          </cell>
          <cell r="B283" t="str">
            <v>&gt;</v>
          </cell>
          <cell r="C283" t="str">
            <v>UD    </v>
          </cell>
          <cell r="D283">
            <v>18.64</v>
          </cell>
          <cell r="E283">
            <v>0</v>
          </cell>
          <cell r="F283">
            <v>18.64</v>
          </cell>
        </row>
        <row r="284">
          <cell r="A284">
            <v>61010</v>
          </cell>
          <cell r="B284" t="str">
            <v>&gt;</v>
          </cell>
          <cell r="C284" t="str">
            <v>UD    </v>
          </cell>
          <cell r="D284">
            <v>0</v>
          </cell>
          <cell r="E284">
            <v>41.87</v>
          </cell>
          <cell r="F284">
            <v>41.87</v>
          </cell>
        </row>
        <row r="285">
          <cell r="A285">
            <v>61011</v>
          </cell>
          <cell r="B285" t="str">
            <v>CONC.ARM.AP.FCK=200 (F.PLAST.U=5) - (OBRAS CIVIS)</v>
          </cell>
          <cell r="C285" t="str">
            <v>m3    </v>
          </cell>
          <cell r="D285">
            <v>762.6</v>
          </cell>
          <cell r="E285">
            <v>390.77</v>
          </cell>
          <cell r="F285">
            <v>1153.37</v>
          </cell>
        </row>
        <row r="286">
          <cell r="A286">
            <v>61020</v>
          </cell>
          <cell r="B286" t="str">
            <v>CONC.ARM.AP.FCK=20  BOMB.C/PLAST.E SILICA F. M.PL.12MM</v>
          </cell>
          <cell r="C286" t="str">
            <v>m3    </v>
          </cell>
          <cell r="D286">
            <v>840.65</v>
          </cell>
          <cell r="E286">
            <v>311.84</v>
          </cell>
          <cell r="F286">
            <v>1152.49</v>
          </cell>
        </row>
        <row r="287">
          <cell r="A287">
            <v>61101</v>
          </cell>
          <cell r="B287" t="str">
            <v>FORRO LAJE PRE-MOLDADA CAP. E=2CM C/FERR.DISTRIB.</v>
          </cell>
          <cell r="C287" t="str">
            <v>m2    </v>
          </cell>
          <cell r="D287">
            <v>42.25</v>
          </cell>
          <cell r="E287">
            <v>6.41</v>
          </cell>
          <cell r="F287">
            <v>48.66</v>
          </cell>
        </row>
        <row r="288">
          <cell r="A288">
            <v>61102</v>
          </cell>
          <cell r="B288" t="str">
            <v>LAJE PRE-MOLD.P/PISO CAP E=4CM C/FERR.DISTRIBUIÇÃO</v>
          </cell>
          <cell r="C288" t="str">
            <v>m2    </v>
          </cell>
          <cell r="D288">
            <v>47.82</v>
          </cell>
          <cell r="E288">
            <v>6.56</v>
          </cell>
          <cell r="F288">
            <v>54.38</v>
          </cell>
        </row>
        <row r="289">
          <cell r="A289">
            <v>61106</v>
          </cell>
          <cell r="B289" t="str">
            <v>ESCORAMENTO MONTAGEM E DESFORMA DE LAJE EM u - U=1 VEZ</v>
          </cell>
          <cell r="C289" t="str">
            <v>m2    </v>
          </cell>
          <cell r="D289">
            <v>12.66</v>
          </cell>
          <cell r="E289">
            <v>5.1</v>
          </cell>
          <cell r="F289">
            <v>17.76</v>
          </cell>
        </row>
        <row r="290">
          <cell r="A290">
            <v>61107</v>
          </cell>
          <cell r="B290" t="str">
            <v>ESCORAMENTO MONTAGEM E DESFORMA DE LAJE EM u - U=2 V</v>
          </cell>
          <cell r="C290" t="str">
            <v>m2    </v>
          </cell>
          <cell r="D290">
            <v>7.61</v>
          </cell>
          <cell r="E290">
            <v>4.14</v>
          </cell>
          <cell r="F290">
            <v>11.75</v>
          </cell>
        </row>
        <row r="291">
          <cell r="A291">
            <v>61108</v>
          </cell>
          <cell r="B291" t="str">
            <v>ESCORAMENTO MONTAGEM E DESFORMA LAJE EM u - U=3V</v>
          </cell>
          <cell r="C291" t="str">
            <v>m2    </v>
          </cell>
          <cell r="D291">
            <v>5.93</v>
          </cell>
          <cell r="E291">
            <v>3.82</v>
          </cell>
          <cell r="F291">
            <v>9.75</v>
          </cell>
        </row>
        <row r="292">
          <cell r="A292">
            <v>61130</v>
          </cell>
          <cell r="B292" t="str">
            <v>MURO ARRIMO PADRÃO AGETOP EM CANALETA SEM REVESTIMENTO-(COM ALTURA ATÉ 2,50M)-INCLUSO FUNDAÇÃO</v>
          </cell>
          <cell r="C292" t="str">
            <v>m2    </v>
          </cell>
          <cell r="D292">
            <v>102.65</v>
          </cell>
          <cell r="E292">
            <v>63.23</v>
          </cell>
          <cell r="F292">
            <v>165.88</v>
          </cell>
        </row>
        <row r="293">
          <cell r="A293">
            <v>70000</v>
          </cell>
          <cell r="B293" t="str">
            <v>INST. ELET./TELEFONICA/CABEAMENTO ESTRUTURADO</v>
          </cell>
          <cell r="D293">
            <v>0</v>
          </cell>
          <cell r="E293">
            <v>0</v>
          </cell>
          <cell r="F293">
            <v>0</v>
          </cell>
        </row>
        <row r="294">
          <cell r="A294">
            <v>70101</v>
          </cell>
          <cell r="B294" t="str">
            <v>INSTALACOES ELETRICAS</v>
          </cell>
          <cell r="C294" t="str">
            <v>UD    </v>
          </cell>
          <cell r="D294">
            <v>18.64</v>
          </cell>
          <cell r="E294">
            <v>0</v>
          </cell>
          <cell r="F294">
            <v>18.64</v>
          </cell>
        </row>
        <row r="295">
          <cell r="A295">
            <v>70102</v>
          </cell>
          <cell r="B295" t="str">
            <v>&gt;</v>
          </cell>
          <cell r="C295" t="str">
            <v>UD    </v>
          </cell>
          <cell r="D295">
            <v>18.64</v>
          </cell>
          <cell r="E295">
            <v>0</v>
          </cell>
          <cell r="F295">
            <v>18.64</v>
          </cell>
        </row>
        <row r="296">
          <cell r="A296">
            <v>70109</v>
          </cell>
          <cell r="B296" t="str">
            <v>PROJETO ELETRICO</v>
          </cell>
          <cell r="C296" t="str">
            <v>UD    </v>
          </cell>
          <cell r="D296">
            <v>18.64</v>
          </cell>
          <cell r="E296">
            <v>0</v>
          </cell>
          <cell r="F296">
            <v>18.64</v>
          </cell>
        </row>
        <row r="297">
          <cell r="A297">
            <v>70111</v>
          </cell>
          <cell r="B297" t="str">
            <v>CX.DE PASSAGEM 40X40 S/F C/TAMPA CONCRETO</v>
          </cell>
          <cell r="C297" t="str">
            <v>Un    </v>
          </cell>
          <cell r="D297">
            <v>34.51</v>
          </cell>
          <cell r="E297">
            <v>56.46</v>
          </cell>
          <cell r="F297">
            <v>90.97</v>
          </cell>
        </row>
        <row r="298">
          <cell r="A298">
            <v>70112</v>
          </cell>
          <cell r="B298" t="str">
            <v>&gt;</v>
          </cell>
          <cell r="C298" t="str">
            <v>UD    </v>
          </cell>
          <cell r="D298">
            <v>18.64</v>
          </cell>
          <cell r="E298">
            <v>0</v>
          </cell>
          <cell r="F298">
            <v>18.64</v>
          </cell>
        </row>
        <row r="299">
          <cell r="A299">
            <v>70113</v>
          </cell>
          <cell r="B299" t="str">
            <v>&gt;</v>
          </cell>
          <cell r="C299" t="str">
            <v>UD    </v>
          </cell>
          <cell r="D299">
            <v>0</v>
          </cell>
          <cell r="E299">
            <v>41.87</v>
          </cell>
          <cell r="F299">
            <v>41.87</v>
          </cell>
        </row>
        <row r="300">
          <cell r="A300">
            <v>70202</v>
          </cell>
          <cell r="B300" t="str">
            <v>INSTALACOES TELEFONICAS</v>
          </cell>
          <cell r="C300" t="str">
            <v>UD    </v>
          </cell>
          <cell r="D300">
            <v>18.64</v>
          </cell>
          <cell r="E300">
            <v>0</v>
          </cell>
          <cell r="F300">
            <v>18.64</v>
          </cell>
        </row>
        <row r="301">
          <cell r="A301">
            <v>70203</v>
          </cell>
          <cell r="B301" t="str">
            <v>PROJETO TELEFONICO</v>
          </cell>
          <cell r="C301" t="str">
            <v>UD    </v>
          </cell>
          <cell r="D301">
            <v>18.64</v>
          </cell>
          <cell r="E301">
            <v>0</v>
          </cell>
          <cell r="F301">
            <v>18.64</v>
          </cell>
        </row>
        <row r="302">
          <cell r="A302">
            <v>70204</v>
          </cell>
          <cell r="B302" t="str">
            <v>ALCA PREFORMADA DE DISTRIBUICAO</v>
          </cell>
          <cell r="C302" t="str">
            <v>Un    </v>
          </cell>
          <cell r="D302">
            <v>1.79</v>
          </cell>
          <cell r="E302">
            <v>3.26</v>
          </cell>
          <cell r="F302">
            <v>5.05</v>
          </cell>
        </row>
        <row r="303">
          <cell r="A303">
            <v>70205</v>
          </cell>
          <cell r="B303" t="str">
            <v>ANEL DE PROTECAO PARA BASE DZ ATE 25A</v>
          </cell>
          <cell r="C303" t="str">
            <v>Un    </v>
          </cell>
          <cell r="D303">
            <v>0.44</v>
          </cell>
          <cell r="E303">
            <v>0.66</v>
          </cell>
          <cell r="F303">
            <v>1.1</v>
          </cell>
        </row>
        <row r="304">
          <cell r="A304">
            <v>70206</v>
          </cell>
          <cell r="B304" t="str">
            <v>ANEL DE PROTECAO PARA BASE DZ ATE 63A</v>
          </cell>
          <cell r="C304" t="str">
            <v>Un    </v>
          </cell>
          <cell r="D304">
            <v>1.69</v>
          </cell>
          <cell r="E304">
            <v>0.66</v>
          </cell>
          <cell r="F304">
            <v>2.35</v>
          </cell>
        </row>
        <row r="305">
          <cell r="A305">
            <v>70207</v>
          </cell>
          <cell r="B305" t="str">
            <v>ANEL GUIA No. 2 - PADRAO TELEGOIAS</v>
          </cell>
          <cell r="C305" t="str">
            <v>Un    </v>
          </cell>
          <cell r="D305">
            <v>1.37</v>
          </cell>
          <cell r="E305">
            <v>1.96</v>
          </cell>
          <cell r="F305">
            <v>3.33</v>
          </cell>
        </row>
        <row r="306">
          <cell r="A306">
            <v>70211</v>
          </cell>
          <cell r="B306" t="str">
            <v>ANILHA PLÁSTICA 25 CM</v>
          </cell>
          <cell r="C306" t="str">
            <v>Un    </v>
          </cell>
          <cell r="D306">
            <v>0.09</v>
          </cell>
          <cell r="E306">
            <v>0.1</v>
          </cell>
          <cell r="F306">
            <v>0.19</v>
          </cell>
        </row>
        <row r="307">
          <cell r="A307">
            <v>70218</v>
          </cell>
          <cell r="B307" t="str">
            <v>ARAME DE AÇO GALVANIZADO No. 12 BWG</v>
          </cell>
          <cell r="C307" t="str">
            <v>M     </v>
          </cell>
          <cell r="D307">
            <v>0.34</v>
          </cell>
          <cell r="E307">
            <v>0.53</v>
          </cell>
          <cell r="F307">
            <v>0.87</v>
          </cell>
        </row>
        <row r="308">
          <cell r="A308">
            <v>70220</v>
          </cell>
          <cell r="B308" t="str">
            <v>ARAND.A PROVA DE TEMPO C/GRADE MET.SUP.90 GR&lt;100W</v>
          </cell>
          <cell r="C308" t="str">
            <v>Un    </v>
          </cell>
          <cell r="D308">
            <v>55.3</v>
          </cell>
          <cell r="E308">
            <v>5.2</v>
          </cell>
          <cell r="F308">
            <v>60.5</v>
          </cell>
        </row>
        <row r="309">
          <cell r="A309">
            <v>70221</v>
          </cell>
          <cell r="B309" t="str">
            <v>ARANDELA USO INTERNO 100 W</v>
          </cell>
          <cell r="C309" t="str">
            <v>Un    </v>
          </cell>
          <cell r="D309">
            <v>58</v>
          </cell>
          <cell r="E309">
            <v>5.2</v>
          </cell>
          <cell r="F309">
            <v>63.2</v>
          </cell>
        </row>
        <row r="310">
          <cell r="A310">
            <v>70222</v>
          </cell>
          <cell r="B310" t="str">
            <v>ARANDELA DE USO INTERNO 60 W</v>
          </cell>
          <cell r="C310" t="str">
            <v>Un    </v>
          </cell>
          <cell r="D310">
            <v>58.73</v>
          </cell>
          <cell r="E310">
            <v>5.2</v>
          </cell>
          <cell r="F310">
            <v>63.93</v>
          </cell>
        </row>
        <row r="311">
          <cell r="A311">
            <v>70225</v>
          </cell>
          <cell r="B311" t="str">
            <v>ARANDELA USO EXTERNO 100 W 45º</v>
          </cell>
          <cell r="C311" t="str">
            <v>Un    </v>
          </cell>
          <cell r="D311">
            <v>59.25</v>
          </cell>
          <cell r="E311">
            <v>13</v>
          </cell>
          <cell r="F311">
            <v>72.25</v>
          </cell>
        </row>
        <row r="312">
          <cell r="A312">
            <v>70226</v>
          </cell>
          <cell r="B312" t="str">
            <v>ARANDELA DE EMBUTIR USO EXTERNO/INTERNO (ATE 100 W)</v>
          </cell>
          <cell r="C312" t="str">
            <v>Un    </v>
          </cell>
          <cell r="D312">
            <v>51</v>
          </cell>
          <cell r="E312">
            <v>13</v>
          </cell>
          <cell r="F312">
            <v>64</v>
          </cell>
        </row>
        <row r="313">
          <cell r="A313">
            <v>70229</v>
          </cell>
          <cell r="B313" t="str">
            <v>ARAME GALVANIZADO 12 BWG</v>
          </cell>
          <cell r="C313" t="str">
            <v>Kg    </v>
          </cell>
          <cell r="D313">
            <v>6.75</v>
          </cell>
          <cell r="E313">
            <v>11.79</v>
          </cell>
          <cell r="F313">
            <v>18.54</v>
          </cell>
        </row>
        <row r="314">
          <cell r="A314">
            <v>70230</v>
          </cell>
          <cell r="B314" t="str">
            <v>ARMACAO SECUNDARIA LEVE 1 ELEMENTO</v>
          </cell>
          <cell r="C314" t="str">
            <v>Un    </v>
          </cell>
          <cell r="D314">
            <v>4.28</v>
          </cell>
          <cell r="E314">
            <v>6.5</v>
          </cell>
          <cell r="F314">
            <v>10.78</v>
          </cell>
        </row>
        <row r="315">
          <cell r="A315">
            <v>70231</v>
          </cell>
          <cell r="B315" t="str">
            <v>ARMACAO SECUNDARIA LEVE 2 ELEMENTOS</v>
          </cell>
          <cell r="C315" t="str">
            <v>Un    </v>
          </cell>
          <cell r="D315">
            <v>10.7</v>
          </cell>
          <cell r="E315">
            <v>13</v>
          </cell>
          <cell r="F315">
            <v>23.7</v>
          </cell>
        </row>
        <row r="316">
          <cell r="A316">
            <v>70232</v>
          </cell>
          <cell r="B316" t="str">
            <v>ARMACAO SECUNDARIA LEVE 3 ELEMENTOS</v>
          </cell>
          <cell r="C316" t="str">
            <v>Un    </v>
          </cell>
          <cell r="D316">
            <v>15.5</v>
          </cell>
          <cell r="E316">
            <v>19.5</v>
          </cell>
          <cell r="F316">
            <v>35</v>
          </cell>
        </row>
        <row r="317">
          <cell r="A317">
            <v>70233</v>
          </cell>
          <cell r="B317" t="str">
            <v>ARMACAO SECUNDARIA LEVE 4 ELEMENTOS</v>
          </cell>
          <cell r="C317" t="str">
            <v>Un    </v>
          </cell>
          <cell r="D317">
            <v>16.83</v>
          </cell>
          <cell r="E317">
            <v>26</v>
          </cell>
          <cell r="F317">
            <v>42.83</v>
          </cell>
        </row>
        <row r="318">
          <cell r="A318">
            <v>70240</v>
          </cell>
          <cell r="B318" t="str">
            <v>ARMACAO SECUNDARIA PESADA 1 ELEMENTO</v>
          </cell>
          <cell r="C318" t="str">
            <v>Un    </v>
          </cell>
          <cell r="D318">
            <v>6.6</v>
          </cell>
          <cell r="E318">
            <v>7.8</v>
          </cell>
          <cell r="F318">
            <v>14.4</v>
          </cell>
        </row>
        <row r="319">
          <cell r="A319">
            <v>70241</v>
          </cell>
          <cell r="B319" t="str">
            <v>ARMACAO SECUNDARIA PESADA 2 ELEMENTOS</v>
          </cell>
          <cell r="C319" t="str">
            <v>Un    </v>
          </cell>
          <cell r="D319">
            <v>15.45</v>
          </cell>
          <cell r="E319">
            <v>15.6</v>
          </cell>
          <cell r="F319">
            <v>31.05</v>
          </cell>
        </row>
        <row r="320">
          <cell r="A320">
            <v>70242</v>
          </cell>
          <cell r="B320" t="str">
            <v>ARMACAO SECUNDARIA PESADA 3 ELEMENTOS</v>
          </cell>
          <cell r="C320" t="str">
            <v>Un    </v>
          </cell>
          <cell r="D320">
            <v>16.8</v>
          </cell>
          <cell r="E320">
            <v>31.2</v>
          </cell>
          <cell r="F320">
            <v>48</v>
          </cell>
        </row>
        <row r="321">
          <cell r="A321">
            <v>70243</v>
          </cell>
          <cell r="B321" t="str">
            <v>ARMACAO SECUNDARIA PESADA 4 ELEMENTOS</v>
          </cell>
          <cell r="C321" t="str">
            <v>Un    </v>
          </cell>
          <cell r="D321">
            <v>29.8</v>
          </cell>
          <cell r="E321">
            <v>31.2</v>
          </cell>
          <cell r="F321">
            <v>61</v>
          </cell>
        </row>
        <row r="322">
          <cell r="A322">
            <v>70250</v>
          </cell>
          <cell r="B322" t="str">
            <v>ARRUELA QUAD.ACO GALVANIZADO 3X38X38MM FURO 18MM</v>
          </cell>
          <cell r="C322" t="str">
            <v>Un    </v>
          </cell>
          <cell r="D322">
            <v>0.51</v>
          </cell>
          <cell r="E322">
            <v>0.26</v>
          </cell>
          <cell r="F322">
            <v>0.77</v>
          </cell>
        </row>
        <row r="323">
          <cell r="A323">
            <v>70251</v>
          </cell>
          <cell r="B323" t="str">
            <v>ARRUELA LISA D=1/4"</v>
          </cell>
          <cell r="C323" t="str">
            <v>Un    </v>
          </cell>
          <cell r="D323">
            <v>0.05</v>
          </cell>
          <cell r="E323">
            <v>0</v>
          </cell>
          <cell r="F323">
            <v>0.05</v>
          </cell>
        </row>
        <row r="324">
          <cell r="A324">
            <v>70252</v>
          </cell>
          <cell r="B324" t="str">
            <v>ARRUELA LISA D=5/16"</v>
          </cell>
          <cell r="C324" t="str">
            <v>Un    </v>
          </cell>
          <cell r="D324">
            <v>0.05</v>
          </cell>
          <cell r="E324">
            <v>0</v>
          </cell>
          <cell r="F324">
            <v>0.05</v>
          </cell>
        </row>
        <row r="325">
          <cell r="A325">
            <v>70260</v>
          </cell>
          <cell r="B325" t="str">
            <v>BARRA DE COBRE 1" X 1/8" (0,8052 KG/M)</v>
          </cell>
          <cell r="C325" t="str">
            <v>ML    </v>
          </cell>
          <cell r="D325">
            <v>38.42</v>
          </cell>
          <cell r="E325">
            <v>8.71</v>
          </cell>
          <cell r="F325">
            <v>47.13</v>
          </cell>
        </row>
        <row r="326">
          <cell r="A326">
            <v>70261</v>
          </cell>
          <cell r="B326" t="str">
            <v>BARRA DE COBRE 1" X 3/16" (1,0432 KG/M)</v>
          </cell>
          <cell r="C326" t="str">
            <v>ML    </v>
          </cell>
          <cell r="D326">
            <v>51.59</v>
          </cell>
          <cell r="E326">
            <v>8.71</v>
          </cell>
          <cell r="F326">
            <v>60.3</v>
          </cell>
        </row>
        <row r="327">
          <cell r="A327">
            <v>70262</v>
          </cell>
          <cell r="B327" t="str">
            <v>BARRA DE COBRE 1.1/2" X 1/8" (1,0483 KG/M)</v>
          </cell>
          <cell r="C327" t="str">
            <v>ML    </v>
          </cell>
          <cell r="D327">
            <v>51.84</v>
          </cell>
          <cell r="E327">
            <v>8.71</v>
          </cell>
          <cell r="F327">
            <v>60.55</v>
          </cell>
        </row>
        <row r="328">
          <cell r="A328">
            <v>70263</v>
          </cell>
          <cell r="B328" t="str">
            <v>BARRA DE COBRE 1.1/2" X 3/16" (1,5648 KG/M)</v>
          </cell>
          <cell r="C328" t="str">
            <v>ML    </v>
          </cell>
          <cell r="D328">
            <v>77.38</v>
          </cell>
          <cell r="E328">
            <v>8.71</v>
          </cell>
          <cell r="F328">
            <v>86.09</v>
          </cell>
        </row>
        <row r="329">
          <cell r="A329">
            <v>70264</v>
          </cell>
          <cell r="B329" t="str">
            <v>BARRA DE COBRE 1.1/4" X 1/8" (0,8690 KG/M)</v>
          </cell>
          <cell r="C329" t="str">
            <v>ML    </v>
          </cell>
          <cell r="D329">
            <v>42.97</v>
          </cell>
          <cell r="E329">
            <v>8.71</v>
          </cell>
          <cell r="F329">
            <v>51.68</v>
          </cell>
        </row>
        <row r="330">
          <cell r="A330">
            <v>70265</v>
          </cell>
          <cell r="B330" t="str">
            <v>BARRA DE COBRE 1.1/4" X 3/16" (1,3040 KG/M)</v>
          </cell>
          <cell r="C330" t="str">
            <v>ML    </v>
          </cell>
          <cell r="D330">
            <v>64.48</v>
          </cell>
          <cell r="E330">
            <v>8.71</v>
          </cell>
          <cell r="F330">
            <v>73.19</v>
          </cell>
        </row>
        <row r="331">
          <cell r="A331">
            <v>70266</v>
          </cell>
          <cell r="B331" t="str">
            <v>BARRA DE COBRE 1/2" X 3/16" (0,5216 KG/M)</v>
          </cell>
          <cell r="C331" t="str">
            <v>ML    </v>
          </cell>
          <cell r="D331">
            <v>25.79</v>
          </cell>
          <cell r="E331">
            <v>8.71</v>
          </cell>
          <cell r="F331">
            <v>34.5</v>
          </cell>
        </row>
        <row r="332">
          <cell r="A332">
            <v>70267</v>
          </cell>
          <cell r="B332" t="str">
            <v>BARRA DE COBRE 2" X 1/8" (1,3905 KG/M)</v>
          </cell>
          <cell r="C332" t="str">
            <v>ML    </v>
          </cell>
          <cell r="D332">
            <v>68.76</v>
          </cell>
          <cell r="E332">
            <v>8.71</v>
          </cell>
          <cell r="F332">
            <v>77.47</v>
          </cell>
        </row>
        <row r="333">
          <cell r="A333">
            <v>70268</v>
          </cell>
          <cell r="B333" t="str">
            <v>BARRA DE COBRE 2" X 3/16"  (2,0865 KG/M)</v>
          </cell>
          <cell r="C333" t="str">
            <v>ML    </v>
          </cell>
          <cell r="D333">
            <v>103.18</v>
          </cell>
          <cell r="E333">
            <v>8.71</v>
          </cell>
          <cell r="F333">
            <v>111.89</v>
          </cell>
        </row>
        <row r="334">
          <cell r="A334">
            <v>70269</v>
          </cell>
          <cell r="B334" t="str">
            <v>BARRA DE COBRE 3/4" X 3/16" (0,7823 KG/M)</v>
          </cell>
          <cell r="C334" t="str">
            <v>ML    </v>
          </cell>
          <cell r="D334">
            <v>38.68</v>
          </cell>
          <cell r="E334">
            <v>8.71</v>
          </cell>
          <cell r="F334">
            <v>47.39</v>
          </cell>
        </row>
        <row r="335">
          <cell r="A335">
            <v>70270</v>
          </cell>
          <cell r="B335" t="str">
            <v>BARRA DE COBRE 3/4"X1/8" (0,5214 KG/M)</v>
          </cell>
          <cell r="C335" t="str">
            <v>ML    </v>
          </cell>
          <cell r="D335">
            <v>25.78</v>
          </cell>
          <cell r="E335">
            <v>8.71</v>
          </cell>
          <cell r="F335">
            <v>34.49</v>
          </cell>
        </row>
        <row r="336">
          <cell r="A336">
            <v>70275</v>
          </cell>
          <cell r="B336" t="str">
            <v>BASE BZ DE 25A A 63A</v>
          </cell>
          <cell r="C336" t="str">
            <v>Un    </v>
          </cell>
          <cell r="D336">
            <v>8.15</v>
          </cell>
          <cell r="E336">
            <v>6.5</v>
          </cell>
          <cell r="F336">
            <v>14.65</v>
          </cell>
        </row>
        <row r="337">
          <cell r="A337">
            <v>70276</v>
          </cell>
          <cell r="B337" t="str">
            <v>BASE DZ ATE 25A</v>
          </cell>
          <cell r="C337" t="str">
            <v>Un    </v>
          </cell>
          <cell r="D337">
            <v>7.79</v>
          </cell>
          <cell r="E337">
            <v>6.5</v>
          </cell>
          <cell r="F337">
            <v>14.29</v>
          </cell>
        </row>
        <row r="338">
          <cell r="A338">
            <v>70277</v>
          </cell>
          <cell r="B338" t="str">
            <v>BASE P/FUSIVEL NH ATE 160A</v>
          </cell>
          <cell r="C338" t="str">
            <v>Un    </v>
          </cell>
          <cell r="D338">
            <v>12.77</v>
          </cell>
          <cell r="E338">
            <v>6.5</v>
          </cell>
          <cell r="F338">
            <v>19.27</v>
          </cell>
        </row>
        <row r="339">
          <cell r="A339">
            <v>70278</v>
          </cell>
          <cell r="B339" t="str">
            <v>BASE P/FUSIVEL NH DE 250A</v>
          </cell>
          <cell r="C339" t="str">
            <v>Un    </v>
          </cell>
          <cell r="D339">
            <v>43.5</v>
          </cell>
          <cell r="E339">
            <v>6.5</v>
          </cell>
          <cell r="F339">
            <v>50</v>
          </cell>
        </row>
        <row r="340">
          <cell r="A340">
            <v>70279</v>
          </cell>
          <cell r="B340" t="str">
            <v>BASE P/FUSIVEL NH DE 400A</v>
          </cell>
          <cell r="C340" t="str">
            <v>Un    </v>
          </cell>
          <cell r="D340">
            <v>48.72</v>
          </cell>
          <cell r="E340">
            <v>7.16</v>
          </cell>
          <cell r="F340">
            <v>55.88</v>
          </cell>
        </row>
        <row r="341">
          <cell r="A341">
            <v>70280</v>
          </cell>
          <cell r="B341" t="str">
            <v>BASE P/FUSIVEL NH DE 630A</v>
          </cell>
          <cell r="C341" t="str">
            <v>Un    </v>
          </cell>
          <cell r="D341">
            <v>70.97</v>
          </cell>
          <cell r="E341">
            <v>7.16</v>
          </cell>
          <cell r="F341">
            <v>78.13</v>
          </cell>
        </row>
        <row r="342">
          <cell r="A342">
            <v>70281</v>
          </cell>
          <cell r="B342" t="str">
            <v>BASE P/GLOBO OU DROPS (1 LAMPADA) BOCA 10" CMCLS</v>
          </cell>
          <cell r="C342" t="str">
            <v>Un    </v>
          </cell>
          <cell r="D342">
            <v>3.25</v>
          </cell>
          <cell r="E342">
            <v>1.81</v>
          </cell>
          <cell r="F342">
            <v>5.06</v>
          </cell>
        </row>
        <row r="343">
          <cell r="A343">
            <v>70282</v>
          </cell>
          <cell r="B343" t="str">
            <v>BASE DE FERRO FUNDIDO P/MASTRO 1.1/2"</v>
          </cell>
          <cell r="C343" t="str">
            <v>Un    </v>
          </cell>
          <cell r="D343">
            <v>31.47</v>
          </cell>
          <cell r="E343">
            <v>13</v>
          </cell>
          <cell r="F343">
            <v>44.47</v>
          </cell>
        </row>
        <row r="344">
          <cell r="A344">
            <v>70283</v>
          </cell>
          <cell r="B344" t="str">
            <v>BLOCO BER-10 (BLOCO DE ENGATE RAPIDO)</v>
          </cell>
          <cell r="C344" t="str">
            <v>Un    </v>
          </cell>
          <cell r="D344">
            <v>7.34</v>
          </cell>
          <cell r="E344">
            <v>6.5</v>
          </cell>
          <cell r="F344">
            <v>13.84</v>
          </cell>
        </row>
        <row r="345">
          <cell r="A345">
            <v>70284</v>
          </cell>
          <cell r="B345" t="str">
            <v>BLOCO TELEFONICO BLI-10 C/CANALETA</v>
          </cell>
          <cell r="C345" t="str">
            <v>Un    </v>
          </cell>
          <cell r="D345">
            <v>2.25</v>
          </cell>
          <cell r="E345">
            <v>6.5</v>
          </cell>
          <cell r="F345">
            <v>8.75</v>
          </cell>
        </row>
        <row r="346">
          <cell r="A346">
            <v>70285</v>
          </cell>
          <cell r="B346" t="str">
            <v>BORNE TERMINAL SAK 2,5 MM2</v>
          </cell>
          <cell r="C346" t="str">
            <v>Un    </v>
          </cell>
          <cell r="D346">
            <v>2.6</v>
          </cell>
          <cell r="E346">
            <v>3.9</v>
          </cell>
          <cell r="F346">
            <v>6.5</v>
          </cell>
        </row>
        <row r="347">
          <cell r="A347">
            <v>70286</v>
          </cell>
          <cell r="B347" t="str">
            <v>BORNE TERMINAL SAK 4 MM2</v>
          </cell>
          <cell r="C347" t="str">
            <v>Un    </v>
          </cell>
          <cell r="D347">
            <v>2.92</v>
          </cell>
          <cell r="E347">
            <v>3.9</v>
          </cell>
          <cell r="F347">
            <v>6.82</v>
          </cell>
        </row>
        <row r="348">
          <cell r="A348">
            <v>70287</v>
          </cell>
          <cell r="B348" t="str">
            <v>BORNE TERMINAL SAK 6 MM2</v>
          </cell>
          <cell r="C348" t="str">
            <v>Un    </v>
          </cell>
          <cell r="D348">
            <v>4.32</v>
          </cell>
          <cell r="E348">
            <v>3.9</v>
          </cell>
          <cell r="F348">
            <v>8.22</v>
          </cell>
        </row>
        <row r="349">
          <cell r="A349">
            <v>70288</v>
          </cell>
          <cell r="B349" t="str">
            <v>BORNE TERMINAL SAK 10 MM2</v>
          </cell>
          <cell r="C349" t="str">
            <v>Un    </v>
          </cell>
          <cell r="D349">
            <v>4.74</v>
          </cell>
          <cell r="E349">
            <v>4.5600000000000005</v>
          </cell>
          <cell r="F349">
            <v>9.3</v>
          </cell>
        </row>
        <row r="350">
          <cell r="A350">
            <v>70289</v>
          </cell>
          <cell r="B350" t="str">
            <v>BORNE TERMINAL SAK 16 MM2</v>
          </cell>
          <cell r="C350" t="str">
            <v>Un    </v>
          </cell>
          <cell r="D350">
            <v>5.35</v>
          </cell>
          <cell r="E350">
            <v>4.5600000000000005</v>
          </cell>
          <cell r="F350">
            <v>9.91</v>
          </cell>
        </row>
        <row r="351">
          <cell r="A351">
            <v>70290</v>
          </cell>
          <cell r="B351" t="str">
            <v>BORNE TERMINAL SAK 25 MM2</v>
          </cell>
          <cell r="C351" t="str">
            <v>Un    </v>
          </cell>
          <cell r="D351">
            <v>11.25</v>
          </cell>
          <cell r="E351">
            <v>4.5600000000000005</v>
          </cell>
          <cell r="F351">
            <v>15.81</v>
          </cell>
        </row>
        <row r="352">
          <cell r="A352">
            <v>70291</v>
          </cell>
          <cell r="B352" t="str">
            <v>BORNE TERMINAL SAK 35 MM2</v>
          </cell>
          <cell r="C352" t="str">
            <v>Un    </v>
          </cell>
          <cell r="D352">
            <v>13.44</v>
          </cell>
          <cell r="E352">
            <v>5.2</v>
          </cell>
          <cell r="F352">
            <v>18.64</v>
          </cell>
        </row>
        <row r="353">
          <cell r="A353">
            <v>70292</v>
          </cell>
          <cell r="B353" t="str">
            <v>BORNE TERMINAL SAK 50 MM2</v>
          </cell>
          <cell r="C353" t="str">
            <v>Un    </v>
          </cell>
          <cell r="D353">
            <v>27.38</v>
          </cell>
          <cell r="E353">
            <v>5.2</v>
          </cell>
          <cell r="F353">
            <v>32.58</v>
          </cell>
        </row>
        <row r="354">
          <cell r="A354">
            <v>70293</v>
          </cell>
          <cell r="B354" t="str">
            <v>BORNE TERMINAL SAK 70 MM2</v>
          </cell>
          <cell r="C354" t="str">
            <v>Un    </v>
          </cell>
          <cell r="D354">
            <v>46.95</v>
          </cell>
          <cell r="E354">
            <v>5.2</v>
          </cell>
          <cell r="F354">
            <v>52.15</v>
          </cell>
        </row>
        <row r="355">
          <cell r="A355">
            <v>70295</v>
          </cell>
          <cell r="B355" t="str">
            <v>BORNE TERMINAL SAK 95 MM2</v>
          </cell>
          <cell r="C355" t="str">
            <v>Un    </v>
          </cell>
          <cell r="D355">
            <v>63</v>
          </cell>
          <cell r="E355">
            <v>6.5</v>
          </cell>
          <cell r="F355">
            <v>69.5</v>
          </cell>
        </row>
        <row r="356">
          <cell r="A356">
            <v>70296</v>
          </cell>
          <cell r="B356" t="str">
            <v>BORNE TERMINAL SAK 120 MM2</v>
          </cell>
          <cell r="C356" t="str">
            <v>Un    </v>
          </cell>
          <cell r="D356">
            <v>71</v>
          </cell>
          <cell r="E356">
            <v>6.5</v>
          </cell>
          <cell r="F356">
            <v>77.5</v>
          </cell>
        </row>
        <row r="357">
          <cell r="A357">
            <v>70297</v>
          </cell>
          <cell r="B357" t="str">
            <v>BORNE TERMINAL SAK 150 MM2</v>
          </cell>
          <cell r="C357" t="str">
            <v>Un    </v>
          </cell>
          <cell r="D357">
            <v>77.4</v>
          </cell>
          <cell r="E357">
            <v>6.5</v>
          </cell>
          <cell r="F357">
            <v>83.9</v>
          </cell>
        </row>
        <row r="358">
          <cell r="A358">
            <v>70303</v>
          </cell>
          <cell r="B358" t="str">
            <v>BOTOEIRA "LIGA-DESLIGA" DE EMBUTIR</v>
          </cell>
          <cell r="C358" t="str">
            <v>Un    </v>
          </cell>
          <cell r="D358">
            <v>31.13</v>
          </cell>
          <cell r="E358">
            <v>13</v>
          </cell>
          <cell r="F358">
            <v>44.13</v>
          </cell>
        </row>
        <row r="359">
          <cell r="A359">
            <v>70304</v>
          </cell>
          <cell r="B359" t="str">
            <v>BOTOEIRA "LIGA-DESLIGA" P/INSTALACAO APARENTE</v>
          </cell>
          <cell r="C359" t="str">
            <v>Un    </v>
          </cell>
          <cell r="D359">
            <v>78</v>
          </cell>
          <cell r="E359">
            <v>13</v>
          </cell>
          <cell r="F359">
            <v>91</v>
          </cell>
        </row>
        <row r="360">
          <cell r="A360">
            <v>70305</v>
          </cell>
          <cell r="B360" t="str">
            <v>BOTOEIRA "LIGA-DESLIGA" P/INST.EM PORTA  DE QUADRO</v>
          </cell>
          <cell r="C360" t="str">
            <v>Un    </v>
          </cell>
          <cell r="D360">
            <v>31.13</v>
          </cell>
          <cell r="E360">
            <v>13</v>
          </cell>
          <cell r="F360">
            <v>44.13</v>
          </cell>
        </row>
        <row r="361">
          <cell r="A361">
            <v>70320</v>
          </cell>
          <cell r="B361" t="str">
            <v>BOX CURVO DIAMETRO 1/2"</v>
          </cell>
          <cell r="C361" t="str">
            <v>Un    </v>
          </cell>
          <cell r="D361">
            <v>4.01</v>
          </cell>
          <cell r="E361">
            <v>0.91</v>
          </cell>
          <cell r="F361">
            <v>4.92</v>
          </cell>
        </row>
        <row r="362">
          <cell r="A362">
            <v>70321</v>
          </cell>
          <cell r="B362" t="str">
            <v>BOX CURVO DIAMETRO 3/4"</v>
          </cell>
          <cell r="C362" t="str">
            <v>Un    </v>
          </cell>
          <cell r="D362">
            <v>4.41</v>
          </cell>
          <cell r="E362">
            <v>1.3</v>
          </cell>
          <cell r="F362">
            <v>5.71</v>
          </cell>
        </row>
        <row r="363">
          <cell r="A363">
            <v>70325</v>
          </cell>
          <cell r="B363" t="str">
            <v>BOX CURVO DIAMETRO 1"</v>
          </cell>
          <cell r="C363" t="str">
            <v>Un    </v>
          </cell>
          <cell r="D363">
            <v>5.2</v>
          </cell>
          <cell r="E363">
            <v>1.69</v>
          </cell>
          <cell r="F363">
            <v>6.89</v>
          </cell>
        </row>
        <row r="364">
          <cell r="A364">
            <v>70330</v>
          </cell>
          <cell r="B364" t="str">
            <v>BOX RETO DIAMETRO 1/2"</v>
          </cell>
          <cell r="C364" t="str">
            <v>Un    </v>
          </cell>
          <cell r="D364">
            <v>2.07</v>
          </cell>
          <cell r="E364">
            <v>0.26</v>
          </cell>
          <cell r="F364">
            <v>2.33</v>
          </cell>
        </row>
        <row r="365">
          <cell r="A365">
            <v>70331</v>
          </cell>
          <cell r="B365" t="str">
            <v>BOX RETO DIAMETRO 3/4"</v>
          </cell>
          <cell r="C365" t="str">
            <v>Un    </v>
          </cell>
          <cell r="D365">
            <v>2.25</v>
          </cell>
          <cell r="E365">
            <v>0.39</v>
          </cell>
          <cell r="F365">
            <v>2.64</v>
          </cell>
        </row>
        <row r="366">
          <cell r="A366">
            <v>70335</v>
          </cell>
          <cell r="B366" t="str">
            <v>BOX RETO DIAMETRO 1"</v>
          </cell>
          <cell r="C366" t="str">
            <v>Un    </v>
          </cell>
          <cell r="D366">
            <v>2.5</v>
          </cell>
          <cell r="E366">
            <v>0.66</v>
          </cell>
          <cell r="F366">
            <v>3.16</v>
          </cell>
        </row>
        <row r="367">
          <cell r="A367">
            <v>70350</v>
          </cell>
          <cell r="B367" t="str">
            <v>BRACADEIRA METALICA TIPO "C" DIAM.1/2"</v>
          </cell>
          <cell r="C367" t="str">
            <v>Un    </v>
          </cell>
          <cell r="D367">
            <v>0.58</v>
          </cell>
          <cell r="E367">
            <v>0.13</v>
          </cell>
          <cell r="F367">
            <v>0.71</v>
          </cell>
        </row>
        <row r="368">
          <cell r="A368">
            <v>70351</v>
          </cell>
          <cell r="B368" t="str">
            <v>BRACADEIRA METALICA TIPO "C" DIAM. 3/4"</v>
          </cell>
          <cell r="C368" t="str">
            <v>Un    </v>
          </cell>
          <cell r="D368">
            <v>0.65</v>
          </cell>
          <cell r="E368">
            <v>0.13</v>
          </cell>
          <cell r="F368">
            <v>0.78</v>
          </cell>
        </row>
        <row r="369">
          <cell r="A369">
            <v>70352</v>
          </cell>
          <cell r="B369" t="str">
            <v>BRACADEIRA METALICA TIPO "C" DIAM. 1"</v>
          </cell>
          <cell r="C369" t="str">
            <v>Un    </v>
          </cell>
          <cell r="D369">
            <v>0.68</v>
          </cell>
          <cell r="E369">
            <v>0.13</v>
          </cell>
          <cell r="F369">
            <v>0.81</v>
          </cell>
        </row>
        <row r="370">
          <cell r="A370">
            <v>70353</v>
          </cell>
          <cell r="B370" t="str">
            <v>BRACADEIRA METALICA TIPO "C" DIAM. 1.1/4"</v>
          </cell>
          <cell r="C370" t="str">
            <v>Un    </v>
          </cell>
          <cell r="D370">
            <v>1.04</v>
          </cell>
          <cell r="E370">
            <v>0.39</v>
          </cell>
          <cell r="F370">
            <v>1.43</v>
          </cell>
        </row>
        <row r="371">
          <cell r="A371">
            <v>70354</v>
          </cell>
          <cell r="B371" t="str">
            <v>BRACADEIRA METALICA TIPO "C" DIAM. 1.1/2"</v>
          </cell>
          <cell r="C371" t="str">
            <v>Un    </v>
          </cell>
          <cell r="D371">
            <v>1.08</v>
          </cell>
          <cell r="E371">
            <v>0.52</v>
          </cell>
          <cell r="F371">
            <v>1.6</v>
          </cell>
        </row>
        <row r="372">
          <cell r="A372">
            <v>70355</v>
          </cell>
          <cell r="B372" t="str">
            <v>BRACADEIRA METALICA TIPO "C" DIAM. 2"</v>
          </cell>
          <cell r="C372" t="str">
            <v>Un    </v>
          </cell>
          <cell r="D372">
            <v>1.12</v>
          </cell>
          <cell r="E372">
            <v>0.78</v>
          </cell>
          <cell r="F372">
            <v>1.9</v>
          </cell>
        </row>
        <row r="373">
          <cell r="A373">
            <v>70356</v>
          </cell>
          <cell r="B373" t="str">
            <v>BRACADEIRA METALICA TIPO "C" DIAM. 2.1/2"</v>
          </cell>
          <cell r="C373" t="str">
            <v>Un    </v>
          </cell>
          <cell r="D373">
            <v>1.2</v>
          </cell>
          <cell r="E373">
            <v>1.56</v>
          </cell>
          <cell r="F373">
            <v>2.76</v>
          </cell>
        </row>
        <row r="374">
          <cell r="A374">
            <v>70357</v>
          </cell>
          <cell r="B374" t="str">
            <v>BRACADEIRA METALICA TIPO "C" DIAM. 3"</v>
          </cell>
          <cell r="C374" t="str">
            <v>Un    </v>
          </cell>
          <cell r="D374">
            <v>1.25</v>
          </cell>
          <cell r="E374">
            <v>2.34</v>
          </cell>
          <cell r="F374">
            <v>3.59</v>
          </cell>
        </row>
        <row r="375">
          <cell r="A375">
            <v>70358</v>
          </cell>
          <cell r="B375" t="str">
            <v>BRACADEIRA METALICA TIPO "C" DIAM. 4"</v>
          </cell>
          <cell r="C375" t="str">
            <v>Un    </v>
          </cell>
          <cell r="D375">
            <v>2.26</v>
          </cell>
          <cell r="E375">
            <v>3.26</v>
          </cell>
          <cell r="F375">
            <v>5.52</v>
          </cell>
        </row>
        <row r="376">
          <cell r="A376">
            <v>70370</v>
          </cell>
          <cell r="B376" t="str">
            <v>BRACADEIRA METALICA TIPO "D" DIAM. 1/2"</v>
          </cell>
          <cell r="C376" t="str">
            <v>Un    </v>
          </cell>
          <cell r="D376">
            <v>0.62</v>
          </cell>
          <cell r="E376">
            <v>0.13</v>
          </cell>
          <cell r="F376">
            <v>0.75</v>
          </cell>
        </row>
        <row r="377">
          <cell r="A377">
            <v>70371</v>
          </cell>
          <cell r="B377" t="str">
            <v>BRACADEIRA METALICA TIPO "D" DIAM. 3/4"</v>
          </cell>
          <cell r="C377" t="str">
            <v>Un    </v>
          </cell>
          <cell r="D377">
            <v>0.62</v>
          </cell>
          <cell r="E377">
            <v>0.13</v>
          </cell>
          <cell r="F377">
            <v>0.75</v>
          </cell>
        </row>
        <row r="378">
          <cell r="A378">
            <v>70372</v>
          </cell>
          <cell r="B378" t="str">
            <v>BRACADEIRA METALICA TIPO "D" DIAM. 1"</v>
          </cell>
          <cell r="C378" t="str">
            <v>Un    </v>
          </cell>
          <cell r="D378">
            <v>0.77</v>
          </cell>
          <cell r="E378">
            <v>0.13</v>
          </cell>
          <cell r="F378">
            <v>0.9</v>
          </cell>
        </row>
        <row r="379">
          <cell r="A379">
            <v>70373</v>
          </cell>
          <cell r="B379" t="str">
            <v>BRACADEIRA METALICA TIPO "D" DIAM. 1.1/4"</v>
          </cell>
          <cell r="C379" t="str">
            <v>Un    </v>
          </cell>
          <cell r="D379">
            <v>0.89</v>
          </cell>
          <cell r="E379">
            <v>0.39</v>
          </cell>
          <cell r="F379">
            <v>1.28</v>
          </cell>
        </row>
        <row r="380">
          <cell r="A380">
            <v>70374</v>
          </cell>
          <cell r="B380" t="str">
            <v>BRACADEIRA METALICA TIPO "D" DIAM. 1.1/2"</v>
          </cell>
          <cell r="C380" t="str">
            <v>Un    </v>
          </cell>
          <cell r="D380">
            <v>0.91</v>
          </cell>
          <cell r="E380">
            <v>0.52</v>
          </cell>
          <cell r="F380">
            <v>1.43</v>
          </cell>
        </row>
        <row r="381">
          <cell r="A381">
            <v>70375</v>
          </cell>
          <cell r="B381" t="str">
            <v>BRACADEIRA METALICA TIPO "D" DIAM. 2"</v>
          </cell>
          <cell r="C381" t="str">
            <v>Un    </v>
          </cell>
          <cell r="D381">
            <v>0.95</v>
          </cell>
          <cell r="E381">
            <v>0.78</v>
          </cell>
          <cell r="F381">
            <v>1.73</v>
          </cell>
        </row>
        <row r="382">
          <cell r="A382">
            <v>70376</v>
          </cell>
          <cell r="B382" t="str">
            <v>BRACADEIRA METALICA TIPO "D" DIAM. 2.1/2"</v>
          </cell>
          <cell r="C382" t="str">
            <v>Un    </v>
          </cell>
          <cell r="D382">
            <v>1.05</v>
          </cell>
          <cell r="E382">
            <v>1.56</v>
          </cell>
          <cell r="F382">
            <v>2.61</v>
          </cell>
        </row>
        <row r="383">
          <cell r="A383">
            <v>70377</v>
          </cell>
          <cell r="B383" t="str">
            <v>BRACADEIRA METALICA TIPO "D" DIAM. 3"</v>
          </cell>
          <cell r="C383" t="str">
            <v>Un    </v>
          </cell>
          <cell r="D383">
            <v>1.11</v>
          </cell>
          <cell r="E383">
            <v>2.34</v>
          </cell>
          <cell r="F383">
            <v>3.45</v>
          </cell>
        </row>
        <row r="384">
          <cell r="A384">
            <v>70378</v>
          </cell>
          <cell r="B384" t="str">
            <v>BRACADEIRA METALICA TIPO "D" DIAM. 4"</v>
          </cell>
          <cell r="C384" t="str">
            <v>Un    </v>
          </cell>
          <cell r="D384">
            <v>1.15</v>
          </cell>
          <cell r="E384">
            <v>3.26</v>
          </cell>
          <cell r="F384">
            <v>4.41</v>
          </cell>
        </row>
        <row r="385">
          <cell r="A385">
            <v>70379</v>
          </cell>
          <cell r="B385" t="str">
            <v>BRAÇADEIRA PARA 3 ESTAIS 1.1/2"</v>
          </cell>
          <cell r="C385" t="str">
            <v>Un    </v>
          </cell>
          <cell r="D385">
            <v>5.25</v>
          </cell>
          <cell r="E385">
            <v>4.5600000000000005</v>
          </cell>
          <cell r="F385">
            <v>9.81</v>
          </cell>
        </row>
        <row r="386">
          <cell r="A386">
            <v>70380</v>
          </cell>
          <cell r="B386" t="str">
            <v>BRAÇADEIRA METÁLICA CIRCULAR 2" C/CHUMBADOR</v>
          </cell>
          <cell r="C386" t="str">
            <v>Un    </v>
          </cell>
          <cell r="D386">
            <v>2.95</v>
          </cell>
          <cell r="E386">
            <v>4.5600000000000005</v>
          </cell>
          <cell r="F386">
            <v>7.51</v>
          </cell>
        </row>
        <row r="387">
          <cell r="A387">
            <v>70382</v>
          </cell>
          <cell r="B387" t="str">
            <v>BRACO CURTO GALVANIZADO P/PRATO USO AO TEMPO (0,34 METROS)</v>
          </cell>
          <cell r="C387" t="str">
            <v>Un    </v>
          </cell>
          <cell r="D387">
            <v>5.25</v>
          </cell>
          <cell r="E387">
            <v>6.5</v>
          </cell>
          <cell r="F387">
            <v>11.75</v>
          </cell>
        </row>
        <row r="388">
          <cell r="A388">
            <v>70383</v>
          </cell>
          <cell r="B388" t="str">
            <v>BRACO CURVO GALVANIZADO P/LUMINARIA AO TEMPO (2" E 3 METROS)</v>
          </cell>
          <cell r="C388" t="str">
            <v>Un    </v>
          </cell>
          <cell r="D388">
            <v>84.96</v>
          </cell>
          <cell r="E388">
            <v>6.5</v>
          </cell>
          <cell r="F388">
            <v>91.46</v>
          </cell>
        </row>
        <row r="389">
          <cell r="A389">
            <v>70384</v>
          </cell>
          <cell r="B389" t="str">
            <v>BRACO RETO GALVANIZADO P/LUMINARIA AO TEMPO (3/4" E 1 METRO)</v>
          </cell>
          <cell r="C389" t="str">
            <v>Un    </v>
          </cell>
          <cell r="D389">
            <v>11.63</v>
          </cell>
          <cell r="E389">
            <v>6.5</v>
          </cell>
          <cell r="F389">
            <v>18.13</v>
          </cell>
        </row>
        <row r="390">
          <cell r="A390">
            <v>70390</v>
          </cell>
          <cell r="B390" t="str">
            <v>BUCHA DE NYLON S-5</v>
          </cell>
          <cell r="C390" t="str">
            <v>Un    </v>
          </cell>
          <cell r="D390">
            <v>0.03</v>
          </cell>
          <cell r="E390">
            <v>0.12</v>
          </cell>
          <cell r="F390">
            <v>0.15</v>
          </cell>
        </row>
        <row r="391">
          <cell r="A391">
            <v>70391</v>
          </cell>
          <cell r="B391" t="str">
            <v>BUCHA DE NYLON S-6</v>
          </cell>
          <cell r="C391" t="str">
            <v>Un    </v>
          </cell>
          <cell r="D391">
            <v>0.05</v>
          </cell>
          <cell r="E391">
            <v>0.12</v>
          </cell>
          <cell r="F391">
            <v>0.17</v>
          </cell>
        </row>
        <row r="392">
          <cell r="A392">
            <v>70392</v>
          </cell>
          <cell r="B392" t="str">
            <v>BUCHA DE NYLON S-8</v>
          </cell>
          <cell r="C392" t="str">
            <v>Un    </v>
          </cell>
          <cell r="D392">
            <v>0.08</v>
          </cell>
          <cell r="E392">
            <v>0.12</v>
          </cell>
          <cell r="F392">
            <v>0.2</v>
          </cell>
        </row>
        <row r="393">
          <cell r="A393">
            <v>70393</v>
          </cell>
          <cell r="B393" t="str">
            <v>BUCHA DE NYLON S-10</v>
          </cell>
          <cell r="C393" t="str">
            <v>Un    </v>
          </cell>
          <cell r="D393">
            <v>0.12</v>
          </cell>
          <cell r="E393">
            <v>0.26</v>
          </cell>
          <cell r="F393">
            <v>0.38</v>
          </cell>
        </row>
        <row r="394">
          <cell r="A394">
            <v>70394</v>
          </cell>
          <cell r="B394" t="str">
            <v>BUCHA DE NYLON S-12</v>
          </cell>
          <cell r="C394" t="str">
            <v>Un    </v>
          </cell>
          <cell r="D394">
            <v>0.14</v>
          </cell>
          <cell r="E394">
            <v>0.26</v>
          </cell>
          <cell r="F394">
            <v>0.4</v>
          </cell>
        </row>
        <row r="395">
          <cell r="A395">
            <v>70420</v>
          </cell>
          <cell r="B395" t="str">
            <v>BUCHA E ARRUELA METALICA DIAM. 1/2"</v>
          </cell>
          <cell r="C395" t="str">
            <v>PR    </v>
          </cell>
          <cell r="D395">
            <v>0.39</v>
          </cell>
          <cell r="E395">
            <v>0.13</v>
          </cell>
          <cell r="F395">
            <v>0.52</v>
          </cell>
        </row>
        <row r="396">
          <cell r="A396">
            <v>70421</v>
          </cell>
          <cell r="B396" t="str">
            <v>BUCHA E ARRUELA METALICA DIAM. 3/4"</v>
          </cell>
          <cell r="C396" t="str">
            <v>PR    </v>
          </cell>
          <cell r="D396">
            <v>0.44</v>
          </cell>
          <cell r="E396">
            <v>0.13</v>
          </cell>
          <cell r="F396">
            <v>0.5700000000000001</v>
          </cell>
        </row>
        <row r="397">
          <cell r="A397">
            <v>70422</v>
          </cell>
          <cell r="B397" t="str">
            <v>BUCHA E ARRUELA METALICA DIAM. 1"</v>
          </cell>
          <cell r="C397" t="str">
            <v>PR    </v>
          </cell>
          <cell r="D397">
            <v>0.73</v>
          </cell>
          <cell r="E397">
            <v>0.13</v>
          </cell>
          <cell r="F397">
            <v>0.86</v>
          </cell>
        </row>
        <row r="398">
          <cell r="A398">
            <v>70423</v>
          </cell>
          <cell r="B398" t="str">
            <v>BUCHA E ARRUELA METALICA DIAM. 1.1/4"</v>
          </cell>
          <cell r="C398" t="str">
            <v>PR    </v>
          </cell>
          <cell r="D398">
            <v>1.01</v>
          </cell>
          <cell r="E398">
            <v>0.39</v>
          </cell>
          <cell r="F398">
            <v>1.4</v>
          </cell>
        </row>
        <row r="399">
          <cell r="A399">
            <v>70424</v>
          </cell>
          <cell r="B399" t="str">
            <v>BUCHA E ARRUELA METALICA DIAM. 1.1/2"</v>
          </cell>
          <cell r="C399" t="str">
            <v>PR    </v>
          </cell>
          <cell r="D399">
            <v>1.27</v>
          </cell>
          <cell r="E399">
            <v>0.52</v>
          </cell>
          <cell r="F399">
            <v>1.79</v>
          </cell>
        </row>
        <row r="400">
          <cell r="A400">
            <v>70425</v>
          </cell>
          <cell r="B400" t="str">
            <v>BUCHA E ARRUELA METALICA DIAM. 2"</v>
          </cell>
          <cell r="C400" t="str">
            <v>PR    </v>
          </cell>
          <cell r="D400">
            <v>2.82</v>
          </cell>
          <cell r="E400">
            <v>0.78</v>
          </cell>
          <cell r="F400">
            <v>3.6</v>
          </cell>
        </row>
        <row r="401">
          <cell r="A401">
            <v>70426</v>
          </cell>
          <cell r="B401" t="str">
            <v>BUCHA E ARRUELA METALICA DIAM. 2.1/2"</v>
          </cell>
          <cell r="C401" t="str">
            <v>PR    </v>
          </cell>
          <cell r="D401">
            <v>3.35</v>
          </cell>
          <cell r="E401">
            <v>1.56</v>
          </cell>
          <cell r="F401">
            <v>4.91</v>
          </cell>
        </row>
        <row r="402">
          <cell r="A402">
            <v>70427</v>
          </cell>
          <cell r="B402" t="str">
            <v>BUCHA E ARRUELA METALICA DIAM. 3"</v>
          </cell>
          <cell r="C402" t="str">
            <v>PR    </v>
          </cell>
          <cell r="D402">
            <v>4.5</v>
          </cell>
          <cell r="E402">
            <v>2.34</v>
          </cell>
          <cell r="F402">
            <v>6.84</v>
          </cell>
        </row>
        <row r="403">
          <cell r="A403">
            <v>70428</v>
          </cell>
          <cell r="B403" t="str">
            <v>BUCHA E ARRUELA METALICA DIAM. 4"</v>
          </cell>
          <cell r="C403" t="str">
            <v>PR    </v>
          </cell>
          <cell r="D403">
            <v>6.35</v>
          </cell>
          <cell r="E403">
            <v>3.26</v>
          </cell>
          <cell r="F403">
            <v>9.61</v>
          </cell>
        </row>
        <row r="404">
          <cell r="A404">
            <v>70450</v>
          </cell>
          <cell r="B404" t="str">
            <v>BUCHA P/TIJOLO FURADO S-6</v>
          </cell>
          <cell r="C404" t="str">
            <v>Un    </v>
          </cell>
          <cell r="D404">
            <v>0.19</v>
          </cell>
          <cell r="E404">
            <v>0.12</v>
          </cell>
          <cell r="F404">
            <v>0.31</v>
          </cell>
        </row>
        <row r="405">
          <cell r="A405">
            <v>70451</v>
          </cell>
          <cell r="B405" t="str">
            <v>BUCHA P/TIJOLO FURADO S-8</v>
          </cell>
          <cell r="C405" t="str">
            <v>Un    </v>
          </cell>
          <cell r="D405">
            <v>0.22</v>
          </cell>
          <cell r="E405">
            <v>0.12</v>
          </cell>
          <cell r="F405">
            <v>0.34</v>
          </cell>
        </row>
        <row r="406">
          <cell r="A406">
            <v>70452</v>
          </cell>
          <cell r="B406" t="str">
            <v>BUCHA P/TIJOLO FURADO S-10</v>
          </cell>
          <cell r="C406" t="str">
            <v>Un    </v>
          </cell>
          <cell r="D406">
            <v>0.25</v>
          </cell>
          <cell r="E406">
            <v>0.26</v>
          </cell>
          <cell r="F406">
            <v>0.51</v>
          </cell>
        </row>
        <row r="407">
          <cell r="A407">
            <v>70500</v>
          </cell>
          <cell r="B407" t="str">
            <v>CABECOTE DE LIGA DE ALUMINIO DIAM. 3/4"</v>
          </cell>
          <cell r="C407" t="str">
            <v>Un    </v>
          </cell>
          <cell r="D407">
            <v>2.25</v>
          </cell>
          <cell r="E407">
            <v>0.52</v>
          </cell>
          <cell r="F407">
            <v>2.77</v>
          </cell>
        </row>
        <row r="408">
          <cell r="A408">
            <v>70501</v>
          </cell>
          <cell r="B408" t="str">
            <v>CABECOTE DE LIGA DE ALUMINIO DIAM. 1"</v>
          </cell>
          <cell r="C408" t="str">
            <v>Un    </v>
          </cell>
          <cell r="D408">
            <v>2.85</v>
          </cell>
          <cell r="E408">
            <v>0.78</v>
          </cell>
          <cell r="F408">
            <v>3.63</v>
          </cell>
        </row>
        <row r="409">
          <cell r="A409">
            <v>70502</v>
          </cell>
          <cell r="B409" t="str">
            <v>CABECOTE DE LIGA DE ALUMINIO DIAM. 1.1/4"</v>
          </cell>
          <cell r="C409" t="str">
            <v>Un    </v>
          </cell>
          <cell r="D409">
            <v>3.55</v>
          </cell>
          <cell r="E409">
            <v>1.04</v>
          </cell>
          <cell r="F409">
            <v>4.59</v>
          </cell>
        </row>
        <row r="410">
          <cell r="A410">
            <v>70503</v>
          </cell>
          <cell r="B410" t="str">
            <v>CABECOTE DE LIGA DE ALUMINIO DIAM. 1.1/2"</v>
          </cell>
          <cell r="C410" t="str">
            <v>Un    </v>
          </cell>
          <cell r="D410">
            <v>3.7</v>
          </cell>
          <cell r="E410">
            <v>1.43</v>
          </cell>
          <cell r="F410">
            <v>5.13</v>
          </cell>
        </row>
        <row r="411">
          <cell r="A411">
            <v>70504</v>
          </cell>
          <cell r="B411" t="str">
            <v>CABECOTE DE LIGA DE ALUMINIO DIAM. 2"</v>
          </cell>
          <cell r="C411" t="str">
            <v>Un    </v>
          </cell>
          <cell r="D411">
            <v>4.24</v>
          </cell>
          <cell r="E411">
            <v>1.69</v>
          </cell>
          <cell r="F411">
            <v>5.93</v>
          </cell>
        </row>
        <row r="412">
          <cell r="A412">
            <v>70505</v>
          </cell>
          <cell r="B412" t="str">
            <v>CABECOTE DE LIGA DE ALUMINIO DIAM. 2.1/2"</v>
          </cell>
          <cell r="C412" t="str">
            <v>Un    </v>
          </cell>
          <cell r="D412">
            <v>9.8</v>
          </cell>
          <cell r="E412">
            <v>3.26</v>
          </cell>
          <cell r="F412">
            <v>13.06</v>
          </cell>
        </row>
        <row r="413">
          <cell r="A413">
            <v>70506</v>
          </cell>
          <cell r="B413" t="str">
            <v>CABECOTE DE LIGA DE ALUMINIO DIAM. 3"</v>
          </cell>
          <cell r="C413" t="str">
            <v>Un    </v>
          </cell>
          <cell r="D413">
            <v>15.5</v>
          </cell>
          <cell r="E413">
            <v>5.59</v>
          </cell>
          <cell r="F413">
            <v>21.09</v>
          </cell>
        </row>
        <row r="414">
          <cell r="A414">
            <v>70507</v>
          </cell>
          <cell r="B414" t="str">
            <v>CABECOTE DE LIGA DE ALUMINIO DIAM. 4"</v>
          </cell>
          <cell r="C414" t="str">
            <v>Un    </v>
          </cell>
          <cell r="D414">
            <v>21.8</v>
          </cell>
          <cell r="E414">
            <v>7.16</v>
          </cell>
          <cell r="F414">
            <v>28.96</v>
          </cell>
        </row>
        <row r="415">
          <cell r="A415">
            <v>70509</v>
          </cell>
          <cell r="B415" t="str">
            <v>CABO EPR/XLPE (90°C) 1KV - 10MM2</v>
          </cell>
          <cell r="C415" t="str">
            <v>M     </v>
          </cell>
          <cell r="D415">
            <v>2.82</v>
          </cell>
          <cell r="E415">
            <v>0.91</v>
          </cell>
          <cell r="F415">
            <v>3.73</v>
          </cell>
        </row>
        <row r="416">
          <cell r="A416">
            <v>70510</v>
          </cell>
          <cell r="B416" t="str">
            <v>CABO EPR/XLPE (90°C) 1 KV - 16 MM2</v>
          </cell>
          <cell r="C416" t="str">
            <v>M     </v>
          </cell>
          <cell r="D416">
            <v>4.2</v>
          </cell>
          <cell r="E416">
            <v>1.04</v>
          </cell>
          <cell r="F416">
            <v>5.24</v>
          </cell>
        </row>
        <row r="417">
          <cell r="A417">
            <v>70511</v>
          </cell>
          <cell r="B417" t="str">
            <v>CABO EPR/XLPE (90°C) 1 KV - 25 MM2</v>
          </cell>
          <cell r="C417" t="str">
            <v>M     </v>
          </cell>
          <cell r="D417">
            <v>6.64</v>
          </cell>
          <cell r="E417">
            <v>1.1</v>
          </cell>
          <cell r="F417">
            <v>7.74</v>
          </cell>
        </row>
        <row r="418">
          <cell r="A418">
            <v>70512</v>
          </cell>
          <cell r="B418" t="str">
            <v>CABO EPR/XLPE (90°C) 1 KV - 35 MM2</v>
          </cell>
          <cell r="C418" t="str">
            <v>M     </v>
          </cell>
          <cell r="D418">
            <v>9.12</v>
          </cell>
          <cell r="E418">
            <v>1.37</v>
          </cell>
          <cell r="F418">
            <v>10.49</v>
          </cell>
        </row>
        <row r="419">
          <cell r="A419">
            <v>70513</v>
          </cell>
          <cell r="B419" t="str">
            <v>CABO EPR/XLPE (90°C) 1 KV - 50 MM2</v>
          </cell>
          <cell r="C419" t="str">
            <v>M     </v>
          </cell>
          <cell r="D419">
            <v>12.68</v>
          </cell>
          <cell r="E419">
            <v>2.01</v>
          </cell>
          <cell r="F419">
            <v>14.69</v>
          </cell>
        </row>
        <row r="420">
          <cell r="A420">
            <v>70514</v>
          </cell>
          <cell r="B420" t="str">
            <v>CABO EPR/XLPE (90°C) 1 KV - 70 MM2</v>
          </cell>
          <cell r="C420" t="str">
            <v>M     </v>
          </cell>
          <cell r="D420">
            <v>17.54</v>
          </cell>
          <cell r="E420">
            <v>2.21</v>
          </cell>
          <cell r="F420">
            <v>19.75</v>
          </cell>
        </row>
        <row r="421">
          <cell r="A421">
            <v>70515</v>
          </cell>
          <cell r="B421" t="str">
            <v>CABO EPR/XLPE (90°C) 1 KV - 95 MM2</v>
          </cell>
          <cell r="C421" t="str">
            <v>M     </v>
          </cell>
          <cell r="D421">
            <v>23.15</v>
          </cell>
          <cell r="E421">
            <v>2.34</v>
          </cell>
          <cell r="F421">
            <v>25.49</v>
          </cell>
        </row>
        <row r="422">
          <cell r="A422">
            <v>70516</v>
          </cell>
          <cell r="B422" t="str">
            <v>CABO EPR/XLPE (90ºC) 1 KV - 120 MM2</v>
          </cell>
          <cell r="C422" t="str">
            <v>M     </v>
          </cell>
          <cell r="D422">
            <v>29.31</v>
          </cell>
          <cell r="E422">
            <v>2.99</v>
          </cell>
          <cell r="F422">
            <v>32.3</v>
          </cell>
        </row>
        <row r="423">
          <cell r="A423">
            <v>70517</v>
          </cell>
          <cell r="B423" t="str">
            <v>CABO EPR/XLPE (90°C) 1 KV - 150 MM2</v>
          </cell>
          <cell r="C423" t="str">
            <v>M     </v>
          </cell>
          <cell r="D423">
            <v>37.15</v>
          </cell>
          <cell r="E423">
            <v>3.7</v>
          </cell>
          <cell r="F423">
            <v>40.85</v>
          </cell>
        </row>
        <row r="424">
          <cell r="A424">
            <v>70518</v>
          </cell>
          <cell r="B424" t="str">
            <v>CABO  EPR/XLPE (90°C) 1 KV - 185 MM2</v>
          </cell>
          <cell r="C424" t="str">
            <v>M     </v>
          </cell>
          <cell r="D424">
            <v>45.81</v>
          </cell>
          <cell r="E424">
            <v>4.22</v>
          </cell>
          <cell r="F424">
            <v>50.03</v>
          </cell>
        </row>
        <row r="425">
          <cell r="A425">
            <v>70520</v>
          </cell>
          <cell r="B425" t="str">
            <v>CABO DE AÇO ALMA DE FIBRA 1/4"</v>
          </cell>
          <cell r="C425" t="str">
            <v>M     </v>
          </cell>
          <cell r="D425">
            <v>3.18</v>
          </cell>
          <cell r="E425">
            <v>0.84</v>
          </cell>
          <cell r="F425">
            <v>4.02</v>
          </cell>
        </row>
        <row r="426">
          <cell r="A426">
            <v>70531</v>
          </cell>
          <cell r="B426" t="str">
            <v>CABO AGRUPADO SINTENAX 1000 V. 4 X 2,5 MM2</v>
          </cell>
          <cell r="C426" t="str">
            <v>M     </v>
          </cell>
          <cell r="D426">
            <v>3.04</v>
          </cell>
          <cell r="E426">
            <v>0.78</v>
          </cell>
          <cell r="F426">
            <v>3.82</v>
          </cell>
        </row>
        <row r="427">
          <cell r="A427">
            <v>70533</v>
          </cell>
          <cell r="B427" t="str">
            <v>CABO AGRUPADO SINTENAX 1000 V. 4 X 4 MM2</v>
          </cell>
          <cell r="C427" t="str">
            <v>M     </v>
          </cell>
          <cell r="D427">
            <v>4.79</v>
          </cell>
          <cell r="E427">
            <v>0.78</v>
          </cell>
          <cell r="F427">
            <v>5.57</v>
          </cell>
        </row>
        <row r="428">
          <cell r="A428">
            <v>70534</v>
          </cell>
          <cell r="B428" t="str">
            <v>CABO AGRUPADO SINTENAX 1000 V. 4 X 6 MM2</v>
          </cell>
          <cell r="C428" t="str">
            <v>M     </v>
          </cell>
          <cell r="D428">
            <v>6.68</v>
          </cell>
          <cell r="E428">
            <v>0.84</v>
          </cell>
          <cell r="F428">
            <v>7.52</v>
          </cell>
        </row>
        <row r="429">
          <cell r="A429">
            <v>70535</v>
          </cell>
          <cell r="B429" t="str">
            <v>CABO AGRUPADO SINTENAX 1000 V. 4 X 10 MM2</v>
          </cell>
          <cell r="C429" t="str">
            <v>M     </v>
          </cell>
          <cell r="D429">
            <v>11.44</v>
          </cell>
          <cell r="E429">
            <v>0.91</v>
          </cell>
          <cell r="F429">
            <v>12.35</v>
          </cell>
        </row>
        <row r="430">
          <cell r="A430">
            <v>70536</v>
          </cell>
          <cell r="B430" t="str">
            <v>CABO AGRUPADO SINTENAX 1000 V. 4 X 16 MM2</v>
          </cell>
          <cell r="C430" t="str">
            <v>M     </v>
          </cell>
          <cell r="D430">
            <v>18.13</v>
          </cell>
          <cell r="E430">
            <v>1.04</v>
          </cell>
          <cell r="F430">
            <v>19.17</v>
          </cell>
        </row>
        <row r="431">
          <cell r="A431">
            <v>70537</v>
          </cell>
          <cell r="B431" t="str">
            <v>CABO AGRUPADO SINTENAX 1000 V. 4 X 25 MM2</v>
          </cell>
          <cell r="C431" t="str">
            <v>M     </v>
          </cell>
          <cell r="D431">
            <v>32.73</v>
          </cell>
          <cell r="E431">
            <v>1.1</v>
          </cell>
          <cell r="F431">
            <v>33.83</v>
          </cell>
        </row>
        <row r="432">
          <cell r="A432">
            <v>70540</v>
          </cell>
          <cell r="B432" t="str">
            <v>CABO DE COBRE NU No. 10 MM2 (11,11M /KG)</v>
          </cell>
          <cell r="C432" t="str">
            <v>M     </v>
          </cell>
          <cell r="D432">
            <v>2.12</v>
          </cell>
          <cell r="E432">
            <v>0.91</v>
          </cell>
          <cell r="F432">
            <v>3.03</v>
          </cell>
        </row>
        <row r="433">
          <cell r="A433">
            <v>70541</v>
          </cell>
          <cell r="B433" t="str">
            <v>CABO DE COBRE NU No. 16 MM2 (6,94 M/KG)</v>
          </cell>
          <cell r="C433" t="str">
            <v>M     </v>
          </cell>
          <cell r="D433">
            <v>3.07</v>
          </cell>
          <cell r="E433">
            <v>1.04</v>
          </cell>
          <cell r="F433">
            <v>4.11</v>
          </cell>
        </row>
        <row r="434">
          <cell r="A434">
            <v>70542</v>
          </cell>
          <cell r="B434" t="str">
            <v>CABO DE COBRE NU No. 25 MM2 (4,73 M /KG)</v>
          </cell>
          <cell r="C434" t="str">
            <v>M     </v>
          </cell>
          <cell r="D434">
            <v>5.5</v>
          </cell>
          <cell r="E434">
            <v>1.1</v>
          </cell>
          <cell r="F434">
            <v>6.6</v>
          </cell>
        </row>
        <row r="435">
          <cell r="A435">
            <v>70543</v>
          </cell>
          <cell r="B435" t="str">
            <v>CABO DE COBRE NÚ No. 35 MM2</v>
          </cell>
          <cell r="C435" t="str">
            <v>M     </v>
          </cell>
          <cell r="D435">
            <v>6.1</v>
          </cell>
          <cell r="E435">
            <v>2.08</v>
          </cell>
          <cell r="F435">
            <v>8.18</v>
          </cell>
        </row>
        <row r="436">
          <cell r="A436">
            <v>70544</v>
          </cell>
          <cell r="B436" t="str">
            <v>CABO DE COBRE NÚ No. 50 MM2</v>
          </cell>
          <cell r="C436" t="str">
            <v>M     </v>
          </cell>
          <cell r="D436">
            <v>8.85</v>
          </cell>
          <cell r="E436">
            <v>2.21</v>
          </cell>
          <cell r="F436">
            <v>11.06</v>
          </cell>
        </row>
        <row r="437">
          <cell r="A437">
            <v>70545</v>
          </cell>
          <cell r="B437" t="str">
            <v>CABO DE COBRE NÚ No. 70 MM2</v>
          </cell>
          <cell r="C437" t="str">
            <v>M     </v>
          </cell>
          <cell r="D437">
            <v>14.7</v>
          </cell>
          <cell r="E437">
            <v>4.03</v>
          </cell>
          <cell r="F437">
            <v>18.73</v>
          </cell>
        </row>
        <row r="438">
          <cell r="A438">
            <v>70546</v>
          </cell>
          <cell r="B438" t="str">
            <v>CABO DE COBRE NÚ No. 95 MM2</v>
          </cell>
          <cell r="C438" t="str">
            <v>M     </v>
          </cell>
          <cell r="D438">
            <v>21.44</v>
          </cell>
          <cell r="E438">
            <v>4.42</v>
          </cell>
          <cell r="F438">
            <v>25.86</v>
          </cell>
        </row>
        <row r="439">
          <cell r="A439">
            <v>70555</v>
          </cell>
          <cell r="B439" t="str">
            <v>CABO FLEXIVEL PARALELO 2 X 1,5 MM2</v>
          </cell>
          <cell r="C439" t="str">
            <v>M     </v>
          </cell>
          <cell r="D439">
            <v>0.95</v>
          </cell>
          <cell r="E439">
            <v>0.71</v>
          </cell>
          <cell r="F439">
            <v>1.66</v>
          </cell>
        </row>
        <row r="440">
          <cell r="A440">
            <v>70556</v>
          </cell>
          <cell r="B440" t="str">
            <v>CABO FLEXIVEL PARALELO 2 X 2,5 MM2</v>
          </cell>
          <cell r="C440" t="str">
            <v>M     </v>
          </cell>
          <cell r="D440">
            <v>1.48</v>
          </cell>
          <cell r="E440">
            <v>0.78</v>
          </cell>
          <cell r="F440">
            <v>2.26</v>
          </cell>
        </row>
        <row r="441">
          <cell r="A441">
            <v>70557</v>
          </cell>
          <cell r="B441" t="str">
            <v>CABO FLEXIVEL PARALELO 2X1 MM2</v>
          </cell>
          <cell r="C441" t="str">
            <v>M     </v>
          </cell>
          <cell r="D441">
            <v>0.66</v>
          </cell>
          <cell r="E441">
            <v>0.66</v>
          </cell>
          <cell r="F441">
            <v>1.32</v>
          </cell>
        </row>
        <row r="442">
          <cell r="A442">
            <v>70560</v>
          </cell>
          <cell r="B442" t="str">
            <v>CABO ISOLADO PP 3 X 4,0 MM2</v>
          </cell>
          <cell r="C442" t="str">
            <v>M     </v>
          </cell>
          <cell r="D442">
            <v>3.69</v>
          </cell>
          <cell r="E442">
            <v>2.7</v>
          </cell>
          <cell r="F442">
            <v>6.39</v>
          </cell>
        </row>
        <row r="443">
          <cell r="A443">
            <v>70561</v>
          </cell>
          <cell r="B443" t="str">
            <v>CABO ISOLADO PP 3 X 2,5 MM2</v>
          </cell>
          <cell r="C443" t="str">
            <v>M     </v>
          </cell>
          <cell r="D443">
            <v>2.39</v>
          </cell>
          <cell r="E443">
            <v>1.77</v>
          </cell>
          <cell r="F443">
            <v>4.16</v>
          </cell>
        </row>
        <row r="444">
          <cell r="A444">
            <v>70570</v>
          </cell>
          <cell r="B444" t="str">
            <v>CABO ISOLADO, 750 V. PIRASTIC No. 10 MM2</v>
          </cell>
          <cell r="C444" t="str">
            <v>M     </v>
          </cell>
          <cell r="D444">
            <v>2.66</v>
          </cell>
          <cell r="E444">
            <v>0.91</v>
          </cell>
          <cell r="F444">
            <v>3.57</v>
          </cell>
        </row>
        <row r="445">
          <cell r="A445">
            <v>70571</v>
          </cell>
          <cell r="B445" t="str">
            <v>CABO ISOLADO, 750 V, PIRASTIC No. 16 MM2</v>
          </cell>
          <cell r="C445" t="str">
            <v>M     </v>
          </cell>
          <cell r="D445">
            <v>3.86</v>
          </cell>
          <cell r="E445">
            <v>1.04</v>
          </cell>
          <cell r="F445">
            <v>4.9</v>
          </cell>
        </row>
        <row r="446">
          <cell r="A446">
            <v>70572</v>
          </cell>
          <cell r="B446" t="str">
            <v>CABO ISOLADO, 750 V, PIRASTIC No. 25 MM2</v>
          </cell>
          <cell r="C446" t="str">
            <v>M     </v>
          </cell>
          <cell r="D446">
            <v>6.16</v>
          </cell>
          <cell r="E446">
            <v>1.1</v>
          </cell>
          <cell r="F446">
            <v>7.26</v>
          </cell>
        </row>
        <row r="447">
          <cell r="A447">
            <v>70573</v>
          </cell>
          <cell r="B447" t="str">
            <v>CABO ISOLADO, 750 V, PIRASTIC No. 35 MM2</v>
          </cell>
          <cell r="C447" t="str">
            <v>M     </v>
          </cell>
          <cell r="D447">
            <v>8.16</v>
          </cell>
          <cell r="E447">
            <v>1.37</v>
          </cell>
          <cell r="F447">
            <v>9.53</v>
          </cell>
        </row>
        <row r="448">
          <cell r="A448">
            <v>70574</v>
          </cell>
          <cell r="B448" t="str">
            <v>CABO ISOLADO, 750 V, PIRASTIC No. 50 MM2</v>
          </cell>
          <cell r="C448" t="str">
            <v>M     </v>
          </cell>
          <cell r="D448">
            <v>12</v>
          </cell>
          <cell r="E448">
            <v>2.01</v>
          </cell>
          <cell r="F448">
            <v>14.01</v>
          </cell>
        </row>
        <row r="449">
          <cell r="A449">
            <v>70575</v>
          </cell>
          <cell r="B449" t="str">
            <v>CABO ISOLADO, 750 V, PIRASTIC No. 70 MM2</v>
          </cell>
          <cell r="C449" t="str">
            <v>M     </v>
          </cell>
          <cell r="D449">
            <v>16.74</v>
          </cell>
          <cell r="E449">
            <v>2.21</v>
          </cell>
          <cell r="F449">
            <v>18.95</v>
          </cell>
        </row>
        <row r="450">
          <cell r="A450">
            <v>70576</v>
          </cell>
          <cell r="B450" t="str">
            <v>CABO ISOLADO, 750 V, PIRASTIC No. 95 MM2</v>
          </cell>
          <cell r="C450" t="str">
            <v>M     </v>
          </cell>
          <cell r="D450">
            <v>23.43</v>
          </cell>
          <cell r="E450">
            <v>2.34</v>
          </cell>
          <cell r="F450">
            <v>25.77</v>
          </cell>
        </row>
        <row r="451">
          <cell r="A451">
            <v>70577</v>
          </cell>
          <cell r="B451" t="str">
            <v>CABO ISOLADO, 750 V, PIRASTIC No. 120 MM2</v>
          </cell>
          <cell r="C451" t="str">
            <v>M     </v>
          </cell>
          <cell r="D451">
            <v>31.88</v>
          </cell>
          <cell r="E451">
            <v>2.99</v>
          </cell>
          <cell r="F451">
            <v>34.87</v>
          </cell>
        </row>
        <row r="452">
          <cell r="A452">
            <v>70578</v>
          </cell>
          <cell r="B452" t="str">
            <v>CABO ISOLADO, 750 V, PIRASTIC No. 150 MM2</v>
          </cell>
          <cell r="C452" t="str">
            <v>M     </v>
          </cell>
          <cell r="D452">
            <v>37.67</v>
          </cell>
          <cell r="E452">
            <v>3.7</v>
          </cell>
          <cell r="F452">
            <v>41.37</v>
          </cell>
        </row>
        <row r="453">
          <cell r="A453">
            <v>70580</v>
          </cell>
          <cell r="B453" t="str">
            <v>CABO SINTENAX 1 KV No 1,5 MM2</v>
          </cell>
          <cell r="C453" t="str">
            <v>M     </v>
          </cell>
          <cell r="D453">
            <v>0.45</v>
          </cell>
          <cell r="E453">
            <v>0.66</v>
          </cell>
          <cell r="F453">
            <v>1.11</v>
          </cell>
        </row>
        <row r="454">
          <cell r="A454">
            <v>70581</v>
          </cell>
          <cell r="B454" t="str">
            <v>CABO SINTENAX 1 KV No. 2,5 MM2</v>
          </cell>
          <cell r="C454" t="str">
            <v>M     </v>
          </cell>
          <cell r="D454">
            <v>0.79</v>
          </cell>
          <cell r="E454">
            <v>0.71</v>
          </cell>
          <cell r="F454">
            <v>1.5</v>
          </cell>
        </row>
        <row r="455">
          <cell r="A455">
            <v>70582</v>
          </cell>
          <cell r="B455" t="str">
            <v>CABO SINTENAX 1 KV No. 4 MM2</v>
          </cell>
          <cell r="C455" t="str">
            <v>M     </v>
          </cell>
          <cell r="D455">
            <v>1.12</v>
          </cell>
          <cell r="E455">
            <v>0.78</v>
          </cell>
          <cell r="F455">
            <v>1.9</v>
          </cell>
        </row>
        <row r="456">
          <cell r="A456">
            <v>70583</v>
          </cell>
          <cell r="B456" t="str">
            <v>CABO SINTENAX 1 KV No. 6 MM2</v>
          </cell>
          <cell r="C456" t="str">
            <v>M     </v>
          </cell>
          <cell r="D456">
            <v>1.6800000000000002</v>
          </cell>
          <cell r="E456">
            <v>0.84</v>
          </cell>
          <cell r="F456">
            <v>2.52</v>
          </cell>
        </row>
        <row r="457">
          <cell r="A457">
            <v>70584</v>
          </cell>
          <cell r="B457" t="str">
            <v>CABO SINTENAX 1 KV No. 10 MM2</v>
          </cell>
          <cell r="C457" t="str">
            <v>M     </v>
          </cell>
          <cell r="D457">
            <v>2.78</v>
          </cell>
          <cell r="E457">
            <v>0.91</v>
          </cell>
          <cell r="F457">
            <v>3.69</v>
          </cell>
        </row>
        <row r="458">
          <cell r="A458">
            <v>70585</v>
          </cell>
          <cell r="B458" t="str">
            <v>CABO SINTENAX 1 KV No. 16 MM2</v>
          </cell>
          <cell r="C458" t="str">
            <v>M     </v>
          </cell>
          <cell r="D458">
            <v>4.23</v>
          </cell>
          <cell r="E458">
            <v>1.04</v>
          </cell>
          <cell r="F458">
            <v>5.27</v>
          </cell>
        </row>
        <row r="459">
          <cell r="A459">
            <v>70586</v>
          </cell>
          <cell r="B459" t="str">
            <v>CABO SINTENAX 1 KV No. 25 MM2</v>
          </cell>
          <cell r="C459" t="str">
            <v>M     </v>
          </cell>
          <cell r="D459">
            <v>6.68</v>
          </cell>
          <cell r="E459">
            <v>1.1</v>
          </cell>
          <cell r="F459">
            <v>7.78</v>
          </cell>
        </row>
        <row r="460">
          <cell r="A460">
            <v>70587</v>
          </cell>
          <cell r="B460" t="str">
            <v>CABO SINTENAX 1 KV No. 35 MM2</v>
          </cell>
          <cell r="C460" t="str">
            <v>M     </v>
          </cell>
          <cell r="D460">
            <v>9.19</v>
          </cell>
          <cell r="E460">
            <v>1.37</v>
          </cell>
          <cell r="F460">
            <v>10.56</v>
          </cell>
        </row>
        <row r="461">
          <cell r="A461">
            <v>70588</v>
          </cell>
          <cell r="B461" t="str">
            <v>CABO SINTENAX 1 KV No. 50 MM2</v>
          </cell>
          <cell r="C461" t="str">
            <v>M     </v>
          </cell>
          <cell r="D461">
            <v>12.68</v>
          </cell>
          <cell r="E461">
            <v>2.01</v>
          </cell>
          <cell r="F461">
            <v>14.69</v>
          </cell>
        </row>
        <row r="462">
          <cell r="A462">
            <v>70589</v>
          </cell>
          <cell r="B462" t="str">
            <v>CABO SINTENAX 1 KV No. 70 MM2</v>
          </cell>
          <cell r="C462" t="str">
            <v>M     </v>
          </cell>
          <cell r="D462">
            <v>18</v>
          </cell>
          <cell r="E462">
            <v>2.21</v>
          </cell>
          <cell r="F462">
            <v>20.21</v>
          </cell>
        </row>
        <row r="463">
          <cell r="A463">
            <v>70590</v>
          </cell>
          <cell r="B463" t="str">
            <v>CABO SINTENAX 1 KV No. 95 MM2</v>
          </cell>
          <cell r="C463" t="str">
            <v>M     </v>
          </cell>
          <cell r="D463">
            <v>21.64</v>
          </cell>
          <cell r="E463">
            <v>2.34</v>
          </cell>
          <cell r="F463">
            <v>23.98</v>
          </cell>
        </row>
        <row r="464">
          <cell r="A464">
            <v>70591</v>
          </cell>
          <cell r="B464" t="str">
            <v>CABO SINTENAX 1 KV No. 120 MM2</v>
          </cell>
          <cell r="C464" t="str">
            <v>M     </v>
          </cell>
          <cell r="D464">
            <v>29.31</v>
          </cell>
          <cell r="E464">
            <v>2.99</v>
          </cell>
          <cell r="F464">
            <v>32.3</v>
          </cell>
        </row>
        <row r="465">
          <cell r="A465">
            <v>70592</v>
          </cell>
          <cell r="B465" t="str">
            <v>CABO SINTENAX 1 KV No. 150 MM2</v>
          </cell>
          <cell r="C465" t="str">
            <v>M     </v>
          </cell>
          <cell r="D465">
            <v>37.15</v>
          </cell>
          <cell r="E465">
            <v>3.7</v>
          </cell>
          <cell r="F465">
            <v>40.85</v>
          </cell>
        </row>
        <row r="466">
          <cell r="A466">
            <v>70593</v>
          </cell>
          <cell r="B466" t="str">
            <v>CABO SINTENAX, 1 KV, No. 185 MM2</v>
          </cell>
          <cell r="C466" t="str">
            <v>M     </v>
          </cell>
          <cell r="D466">
            <v>44.91</v>
          </cell>
          <cell r="E466">
            <v>4.22</v>
          </cell>
          <cell r="F466">
            <v>49.13</v>
          </cell>
        </row>
        <row r="467">
          <cell r="A467">
            <v>70594</v>
          </cell>
          <cell r="B467" t="str">
            <v>CABO SINTENAX 1 KV No. 300 MM2</v>
          </cell>
          <cell r="C467" t="str">
            <v>M     </v>
          </cell>
          <cell r="D467">
            <v>65.14</v>
          </cell>
          <cell r="E467">
            <v>6.41</v>
          </cell>
          <cell r="F467">
            <v>71.55</v>
          </cell>
        </row>
        <row r="468">
          <cell r="A468">
            <v>70601</v>
          </cell>
          <cell r="B468" t="str">
            <v>CABO TELEFONICO CCI-50 1 PAR</v>
          </cell>
          <cell r="C468" t="str">
            <v>M     </v>
          </cell>
          <cell r="D468">
            <v>0.16</v>
          </cell>
          <cell r="E468">
            <v>0.66</v>
          </cell>
          <cell r="F468">
            <v>0.82</v>
          </cell>
        </row>
        <row r="469">
          <cell r="A469">
            <v>70602</v>
          </cell>
          <cell r="B469" t="str">
            <v>CABO TELEFONICO CCI-50 2 PARES</v>
          </cell>
          <cell r="C469" t="str">
            <v>M     </v>
          </cell>
          <cell r="D469">
            <v>0.29</v>
          </cell>
          <cell r="E469">
            <v>0.71</v>
          </cell>
          <cell r="F469">
            <v>1</v>
          </cell>
        </row>
        <row r="470">
          <cell r="A470">
            <v>70603</v>
          </cell>
          <cell r="B470" t="str">
            <v>CABO TELEFONICO CCI-50 3 PARES</v>
          </cell>
          <cell r="C470" t="str">
            <v>M     </v>
          </cell>
          <cell r="D470">
            <v>0.54</v>
          </cell>
          <cell r="E470">
            <v>0.78</v>
          </cell>
          <cell r="F470">
            <v>1.32</v>
          </cell>
        </row>
        <row r="471">
          <cell r="A471">
            <v>70606</v>
          </cell>
          <cell r="B471" t="str">
            <v>CABO TELEFONICO CCE-50 1 PAR</v>
          </cell>
          <cell r="C471" t="str">
            <v>M     </v>
          </cell>
          <cell r="D471">
            <v>1.02</v>
          </cell>
          <cell r="E471">
            <v>0.66</v>
          </cell>
          <cell r="F471">
            <v>1.6800000000000002</v>
          </cell>
        </row>
        <row r="472">
          <cell r="A472">
            <v>70607</v>
          </cell>
          <cell r="B472" t="str">
            <v>CABO TELEFONICO CCE-50 2 PARES</v>
          </cell>
          <cell r="C472" t="str">
            <v>M     </v>
          </cell>
          <cell r="D472">
            <v>1.07</v>
          </cell>
          <cell r="E472">
            <v>0.71</v>
          </cell>
          <cell r="F472">
            <v>1.78</v>
          </cell>
        </row>
        <row r="473">
          <cell r="A473">
            <v>70608</v>
          </cell>
          <cell r="B473" t="str">
            <v>CABO TELEFONICO CCE-50 3 PARES</v>
          </cell>
          <cell r="C473" t="str">
            <v>M     </v>
          </cell>
          <cell r="D473">
            <v>1.21</v>
          </cell>
          <cell r="E473">
            <v>0.78</v>
          </cell>
          <cell r="F473">
            <v>1.99</v>
          </cell>
        </row>
        <row r="474">
          <cell r="A474">
            <v>70610</v>
          </cell>
          <cell r="B474" t="str">
            <v>CABO TELEFONICO CI-50,10 PARES (USO INTERNO)</v>
          </cell>
          <cell r="C474" t="str">
            <v>M     </v>
          </cell>
          <cell r="D474">
            <v>2.2800000000000002</v>
          </cell>
          <cell r="E474">
            <v>1.1</v>
          </cell>
          <cell r="F474">
            <v>3.38</v>
          </cell>
        </row>
        <row r="475">
          <cell r="A475">
            <v>70611</v>
          </cell>
          <cell r="B475" t="str">
            <v>CABO TELEFONICO CI-50,20 PARES (USO INTERNO)</v>
          </cell>
          <cell r="C475" t="str">
            <v>M     </v>
          </cell>
          <cell r="D475">
            <v>4.01</v>
          </cell>
          <cell r="E475">
            <v>1.37</v>
          </cell>
          <cell r="F475">
            <v>5.38</v>
          </cell>
        </row>
        <row r="476">
          <cell r="A476">
            <v>70612</v>
          </cell>
          <cell r="B476" t="str">
            <v>CABO TELEFONICO CI-50,30 PARES (USO INTERNO)</v>
          </cell>
          <cell r="C476" t="str">
            <v>M     </v>
          </cell>
          <cell r="D476">
            <v>5.33</v>
          </cell>
          <cell r="E476">
            <v>2.01</v>
          </cell>
          <cell r="F476">
            <v>7.34</v>
          </cell>
        </row>
        <row r="477">
          <cell r="A477">
            <v>70613</v>
          </cell>
          <cell r="B477" t="str">
            <v>CABO TELEFONICO CI-50,50 PARES (USO INTERNO)</v>
          </cell>
          <cell r="C477" t="str">
            <v>M     </v>
          </cell>
          <cell r="D477">
            <v>9.25</v>
          </cell>
          <cell r="E477">
            <v>2.21</v>
          </cell>
          <cell r="F477">
            <v>11.46</v>
          </cell>
        </row>
        <row r="478">
          <cell r="A478">
            <v>70620</v>
          </cell>
          <cell r="B478" t="str">
            <v>CABO TELEFON. CTP-APL-50 DE 10 PARES (USO EXTERNO)</v>
          </cell>
          <cell r="C478" t="str">
            <v>M     </v>
          </cell>
          <cell r="D478">
            <v>3.05</v>
          </cell>
          <cell r="E478">
            <v>1.1</v>
          </cell>
          <cell r="F478">
            <v>4.15</v>
          </cell>
        </row>
        <row r="479">
          <cell r="A479">
            <v>70621</v>
          </cell>
          <cell r="B479" t="str">
            <v>CABO TELEFON. CTP-APL-50 DE 20 PARES (USO EXTERNO)</v>
          </cell>
          <cell r="C479" t="str">
            <v>M     </v>
          </cell>
          <cell r="D479">
            <v>4.28</v>
          </cell>
          <cell r="E479">
            <v>1.37</v>
          </cell>
          <cell r="F479">
            <v>5.65</v>
          </cell>
        </row>
        <row r="480">
          <cell r="A480">
            <v>70622</v>
          </cell>
          <cell r="B480" t="str">
            <v>CABO TELEFON. CTP-APL-50 DE 30 PARES (USO EXTERNO)</v>
          </cell>
          <cell r="C480" t="str">
            <v>M     </v>
          </cell>
          <cell r="D480">
            <v>7.56</v>
          </cell>
          <cell r="E480">
            <v>2.01</v>
          </cell>
          <cell r="F480">
            <v>9.57</v>
          </cell>
        </row>
        <row r="481">
          <cell r="A481">
            <v>70626</v>
          </cell>
          <cell r="B481" t="str">
            <v>CABO UTP-4P, CAT.5E, 24 AWG</v>
          </cell>
          <cell r="C481" t="str">
            <v>M     </v>
          </cell>
          <cell r="D481">
            <v>0.95</v>
          </cell>
          <cell r="E481">
            <v>0.84</v>
          </cell>
          <cell r="F481">
            <v>1.79</v>
          </cell>
        </row>
        <row r="482">
          <cell r="A482">
            <v>70630</v>
          </cell>
          <cell r="B482" t="str">
            <v>CAIXA "ARSTOP" C/1 TOMADA 3p+T E 1 DISJ.MONOP.20A</v>
          </cell>
          <cell r="C482" t="str">
            <v>Un    </v>
          </cell>
          <cell r="D482">
            <v>28.21</v>
          </cell>
          <cell r="E482">
            <v>10.01</v>
          </cell>
          <cell r="F482">
            <v>38.22</v>
          </cell>
        </row>
        <row r="483">
          <cell r="A483">
            <v>70631</v>
          </cell>
          <cell r="B483" t="str">
            <v>CAIXA 75X75X31 MM LINHA X</v>
          </cell>
          <cell r="C483" t="str">
            <v>Un    </v>
          </cell>
          <cell r="D483">
            <v>1.9</v>
          </cell>
          <cell r="E483">
            <v>1.04</v>
          </cell>
          <cell r="F483">
            <v>2.94</v>
          </cell>
        </row>
        <row r="484">
          <cell r="A484">
            <v>70633</v>
          </cell>
          <cell r="B484" t="str">
            <v>(CAIXA DE PASSAGEM)ESCAV.MANUAL C/APILOAM. PARA...</v>
          </cell>
          <cell r="C484" t="str">
            <v>m3    </v>
          </cell>
          <cell r="D484">
            <v>0</v>
          </cell>
          <cell r="E484">
            <v>24.54</v>
          </cell>
          <cell r="F484">
            <v>24.54</v>
          </cell>
        </row>
        <row r="485">
          <cell r="A485">
            <v>70634</v>
          </cell>
          <cell r="B485" t="str">
            <v>(CAIXA DE PASSAGEM)TAMPA CONCRETO E=5 CM PARA...</v>
          </cell>
          <cell r="C485" t="str">
            <v>m2    </v>
          </cell>
          <cell r="D485">
            <v>32.35</v>
          </cell>
          <cell r="E485">
            <v>43.98</v>
          </cell>
          <cell r="F485">
            <v>76.33</v>
          </cell>
        </row>
        <row r="486">
          <cell r="A486">
            <v>70635</v>
          </cell>
          <cell r="B486" t="str">
            <v>(CX.PASSAGEM)ALV.1/2 VEZ TIJ.COM.REV.INTERN PARA..</v>
          </cell>
          <cell r="C486" t="str">
            <v>m2    </v>
          </cell>
          <cell r="D486">
            <v>20.6</v>
          </cell>
          <cell r="E486">
            <v>32.55</v>
          </cell>
          <cell r="F486">
            <v>53.15</v>
          </cell>
        </row>
        <row r="487">
          <cell r="A487">
            <v>70636</v>
          </cell>
          <cell r="B487" t="str">
            <v>(CX.PASSAGEM)ALV.1 VEZ TIJ.COM.REV.INTERN. PARA...</v>
          </cell>
          <cell r="C487" t="str">
            <v>m2    </v>
          </cell>
          <cell r="D487">
            <v>37.26</v>
          </cell>
          <cell r="E487">
            <v>45.95</v>
          </cell>
          <cell r="F487">
            <v>83.21</v>
          </cell>
        </row>
        <row r="488">
          <cell r="A488">
            <v>70637</v>
          </cell>
          <cell r="B488" t="str">
            <v>(CAIXA DE PASSAGEM)LASTRO DE BRITA PARA...</v>
          </cell>
          <cell r="C488" t="str">
            <v>m3    </v>
          </cell>
          <cell r="D488">
            <v>54</v>
          </cell>
          <cell r="E488">
            <v>5.3</v>
          </cell>
          <cell r="F488">
            <v>59.3</v>
          </cell>
        </row>
        <row r="489">
          <cell r="A489">
            <v>70645</v>
          </cell>
          <cell r="B489" t="str">
            <v>CAIXA DE PASSAGEM METALICA 15X15X12 CM</v>
          </cell>
          <cell r="C489" t="str">
            <v>Un    </v>
          </cell>
          <cell r="D489">
            <v>6.62</v>
          </cell>
          <cell r="E489">
            <v>9.1</v>
          </cell>
          <cell r="F489">
            <v>15.72</v>
          </cell>
        </row>
        <row r="490">
          <cell r="A490">
            <v>70646</v>
          </cell>
          <cell r="B490" t="str">
            <v>CAIXA DE PASSAGEM METALICA 20X20X12 CM</v>
          </cell>
          <cell r="C490" t="str">
            <v>Un    </v>
          </cell>
          <cell r="D490">
            <v>10.52</v>
          </cell>
          <cell r="E490">
            <v>16.26</v>
          </cell>
          <cell r="F490">
            <v>26.78</v>
          </cell>
        </row>
        <row r="491">
          <cell r="A491">
            <v>70647</v>
          </cell>
          <cell r="B491" t="str">
            <v>CAIXA DE PASSAGEM METALICA 30X30X12 CM</v>
          </cell>
          <cell r="C491" t="str">
            <v>Un    </v>
          </cell>
          <cell r="D491">
            <v>23.78</v>
          </cell>
          <cell r="E491">
            <v>19.5</v>
          </cell>
          <cell r="F491">
            <v>43.28</v>
          </cell>
        </row>
        <row r="492">
          <cell r="A492">
            <v>70648</v>
          </cell>
          <cell r="B492" t="str">
            <v>CAIXA DE PASSAGEM METALICA 40X40X12 CM</v>
          </cell>
          <cell r="C492" t="str">
            <v>Un    </v>
          </cell>
          <cell r="D492">
            <v>38.93</v>
          </cell>
          <cell r="E492">
            <v>26</v>
          </cell>
          <cell r="F492">
            <v>64.93</v>
          </cell>
        </row>
        <row r="493">
          <cell r="A493">
            <v>70649</v>
          </cell>
          <cell r="B493" t="str">
            <v>CAIXA DE PASSAGEM METALICA 50X50X12 CM</v>
          </cell>
          <cell r="C493" t="str">
            <v>Un    </v>
          </cell>
          <cell r="D493">
            <v>44.85</v>
          </cell>
          <cell r="E493">
            <v>26</v>
          </cell>
          <cell r="F493">
            <v>70.85</v>
          </cell>
        </row>
        <row r="494">
          <cell r="A494">
            <v>70650</v>
          </cell>
          <cell r="B494" t="str">
            <v>CAIXA DE PASSAGEM METALICA 60X60X12 CM</v>
          </cell>
          <cell r="C494" t="str">
            <v>Un    </v>
          </cell>
          <cell r="D494">
            <v>61.64</v>
          </cell>
          <cell r="E494">
            <v>26</v>
          </cell>
          <cell r="F494">
            <v>87.64</v>
          </cell>
        </row>
        <row r="495">
          <cell r="A495">
            <v>70670</v>
          </cell>
          <cell r="B495" t="str">
            <v>CAIXA DISTRIBUICAO TELEFONICA 40X40X12 CM</v>
          </cell>
          <cell r="C495" t="str">
            <v>Un    </v>
          </cell>
          <cell r="D495">
            <v>65.2</v>
          </cell>
          <cell r="E495">
            <v>26</v>
          </cell>
          <cell r="F495">
            <v>91.2</v>
          </cell>
        </row>
        <row r="496">
          <cell r="A496">
            <v>70671</v>
          </cell>
          <cell r="B496" t="str">
            <v>CAIXA DISTRIBUICAO TELEFONICA 60X60X12 CM</v>
          </cell>
          <cell r="C496" t="str">
            <v>Un    </v>
          </cell>
          <cell r="D496">
            <v>92</v>
          </cell>
          <cell r="E496">
            <v>26</v>
          </cell>
          <cell r="F496">
            <v>118</v>
          </cell>
        </row>
        <row r="497">
          <cell r="A497">
            <v>70672</v>
          </cell>
          <cell r="B497" t="str">
            <v>CAIXA DISTRIBUICAO TELEFONICA 80X80X12 CM</v>
          </cell>
          <cell r="C497" t="str">
            <v>Un    </v>
          </cell>
          <cell r="D497">
            <v>148.5</v>
          </cell>
          <cell r="E497">
            <v>26</v>
          </cell>
          <cell r="F497">
            <v>174.5</v>
          </cell>
        </row>
        <row r="498">
          <cell r="A498">
            <v>70673</v>
          </cell>
          <cell r="B498" t="str">
            <v>CAIXA DISTRIBUICAO TELEFONICA 120X120X12 CM</v>
          </cell>
          <cell r="C498" t="str">
            <v>Un    </v>
          </cell>
          <cell r="D498">
            <v>317.95</v>
          </cell>
          <cell r="E498">
            <v>29.9</v>
          </cell>
          <cell r="F498">
            <v>347.85</v>
          </cell>
        </row>
        <row r="499">
          <cell r="A499">
            <v>70674</v>
          </cell>
          <cell r="B499" t="str">
            <v>CAIXA DISTRIBUICAO TELEFONICA 150X150X15 CM</v>
          </cell>
          <cell r="C499" t="str">
            <v>Un    </v>
          </cell>
          <cell r="D499">
            <v>614.25</v>
          </cell>
          <cell r="E499">
            <v>32.5</v>
          </cell>
          <cell r="F499">
            <v>646.75</v>
          </cell>
        </row>
        <row r="500">
          <cell r="A500">
            <v>70680</v>
          </cell>
          <cell r="B500" t="str">
            <v>CAIXA MET.HEXAGONAL P/ARANDELA (SEXTAVADA 3"X3")</v>
          </cell>
          <cell r="C500" t="str">
            <v>Un    </v>
          </cell>
          <cell r="D500">
            <v>0.72</v>
          </cell>
          <cell r="E500">
            <v>1.96</v>
          </cell>
          <cell r="F500">
            <v>2.68</v>
          </cell>
        </row>
        <row r="501">
          <cell r="A501">
            <v>70681</v>
          </cell>
          <cell r="B501" t="str">
            <v>CAIXA METALICA OCTOGONAL FUNDO MOVEL, SIMPLES 2"</v>
          </cell>
          <cell r="C501" t="str">
            <v>Un    </v>
          </cell>
          <cell r="D501">
            <v>1.72</v>
          </cell>
          <cell r="E501">
            <v>1.96</v>
          </cell>
          <cell r="F501">
            <v>3.68</v>
          </cell>
        </row>
        <row r="502">
          <cell r="A502">
            <v>70682</v>
          </cell>
          <cell r="B502" t="str">
            <v>CAIXA METALICA OCTOGONAL FUNDO MOVEL,DUPLA 4"</v>
          </cell>
          <cell r="C502" t="str">
            <v>Un    </v>
          </cell>
          <cell r="D502">
            <v>2.14</v>
          </cell>
          <cell r="E502">
            <v>1.96</v>
          </cell>
          <cell r="F502">
            <v>4.1</v>
          </cell>
        </row>
        <row r="503">
          <cell r="A503">
            <v>70690</v>
          </cell>
          <cell r="B503" t="str">
            <v>CX.METALICA P/TOMADA TELEFONICA 10X10X5 CM</v>
          </cell>
          <cell r="C503" t="str">
            <v>Un    </v>
          </cell>
          <cell r="D503">
            <v>1.48</v>
          </cell>
          <cell r="E503">
            <v>7.8</v>
          </cell>
          <cell r="F503">
            <v>9.28</v>
          </cell>
        </row>
        <row r="504">
          <cell r="A504">
            <v>70691</v>
          </cell>
          <cell r="B504" t="str">
            <v>CAIXA METALICA RET. 4" X 2" X 2"</v>
          </cell>
          <cell r="C504" t="str">
            <v>Un    </v>
          </cell>
          <cell r="D504">
            <v>0.76</v>
          </cell>
          <cell r="E504">
            <v>1.96</v>
          </cell>
          <cell r="F504">
            <v>2.72</v>
          </cell>
        </row>
        <row r="505">
          <cell r="A505">
            <v>70692</v>
          </cell>
          <cell r="B505" t="str">
            <v>CAIXA METALICA QUADRADA 4"X4"X2"</v>
          </cell>
          <cell r="C505" t="str">
            <v>Un    </v>
          </cell>
          <cell r="D505">
            <v>1.45</v>
          </cell>
          <cell r="E505">
            <v>1.96</v>
          </cell>
          <cell r="F505">
            <v>3.41</v>
          </cell>
        </row>
        <row r="506">
          <cell r="A506">
            <v>70695</v>
          </cell>
          <cell r="B506" t="str">
            <v>CX.METALICA P/PROTEÇÃO GERAL 500X580X220MM DE 100A ATÉ 500A</v>
          </cell>
          <cell r="C506" t="str">
            <v>Un    </v>
          </cell>
          <cell r="D506">
            <v>147.14</v>
          </cell>
          <cell r="E506">
            <v>11.31</v>
          </cell>
          <cell r="F506">
            <v>158.45</v>
          </cell>
        </row>
        <row r="507">
          <cell r="A507">
            <v>70696</v>
          </cell>
          <cell r="B507" t="str">
            <v>CX.METALICA P/PROTEÇÃO GERAL 750X820X220MM DE 500A ATÉ 1000A</v>
          </cell>
          <cell r="C507" t="str">
            <v>Un    </v>
          </cell>
          <cell r="D507">
            <v>332.64</v>
          </cell>
          <cell r="E507">
            <v>17.81</v>
          </cell>
          <cell r="F507">
            <v>350.45</v>
          </cell>
        </row>
        <row r="508">
          <cell r="A508">
            <v>70697</v>
          </cell>
          <cell r="B508" t="str">
            <v>CX.METALICA P/T.C. 750X820X266MM C/LACRE</v>
          </cell>
          <cell r="C508" t="str">
            <v>Un    </v>
          </cell>
          <cell r="D508">
            <v>326.77</v>
          </cell>
          <cell r="E508">
            <v>17.81</v>
          </cell>
          <cell r="F508">
            <v>344.58</v>
          </cell>
        </row>
        <row r="509">
          <cell r="A509">
            <v>70698</v>
          </cell>
          <cell r="B509" t="str">
            <v>CX.METALICA P/PROTEÇÃO GERAL 1000X1200X310MM DE 500A ATÉ 1000A</v>
          </cell>
          <cell r="C509" t="str">
            <v>Un    </v>
          </cell>
          <cell r="D509">
            <v>508.63</v>
          </cell>
          <cell r="E509">
            <v>27.84</v>
          </cell>
          <cell r="F509">
            <v>536.47</v>
          </cell>
        </row>
        <row r="510">
          <cell r="A510">
            <v>70699</v>
          </cell>
          <cell r="B510" t="str">
            <v>CX.METALICA P/T.C. 1000X1200X310MM C/LACRE</v>
          </cell>
          <cell r="C510" t="str">
            <v>Un    </v>
          </cell>
          <cell r="D510">
            <v>514.38</v>
          </cell>
          <cell r="E510">
            <v>27.84</v>
          </cell>
          <cell r="F510">
            <v>542.22</v>
          </cell>
        </row>
        <row r="511">
          <cell r="A511">
            <v>70700</v>
          </cell>
          <cell r="B511" t="str">
            <v>CAIXA P/QUADRO DISTRIB.30X40X20 CM(ALPHA/INCOMAFER</v>
          </cell>
          <cell r="C511" t="str">
            <v>Un    </v>
          </cell>
          <cell r="D511">
            <v>88.5</v>
          </cell>
          <cell r="E511">
            <v>26</v>
          </cell>
          <cell r="F511">
            <v>114.5</v>
          </cell>
        </row>
        <row r="512">
          <cell r="A512">
            <v>70701</v>
          </cell>
          <cell r="B512" t="str">
            <v>CAIXA P/QUADRO DISTRIB.30X40X15 CM (ELSOL/PAINEL)</v>
          </cell>
          <cell r="C512" t="str">
            <v>Un    </v>
          </cell>
          <cell r="D512">
            <v>105.9</v>
          </cell>
          <cell r="E512">
            <v>26</v>
          </cell>
          <cell r="F512">
            <v>131.9</v>
          </cell>
        </row>
        <row r="513">
          <cell r="A513">
            <v>70702</v>
          </cell>
          <cell r="B513" t="str">
            <v>CAIXA P/QUADRO DISTRIB.40X40X15 CM (ALPHA/INCOM.)</v>
          </cell>
          <cell r="C513" t="str">
            <v>Un    </v>
          </cell>
          <cell r="D513">
            <v>91.8</v>
          </cell>
          <cell r="E513">
            <v>26</v>
          </cell>
          <cell r="F513">
            <v>117.8</v>
          </cell>
        </row>
        <row r="514">
          <cell r="A514">
            <v>70703</v>
          </cell>
          <cell r="B514" t="str">
            <v>CAIXA P/QUADRO DISTRIB.40X40X20 CM (ELSOL/PAINEL)</v>
          </cell>
          <cell r="C514" t="str">
            <v>Un    </v>
          </cell>
          <cell r="D514">
            <v>112</v>
          </cell>
          <cell r="E514">
            <v>26</v>
          </cell>
          <cell r="F514">
            <v>138</v>
          </cell>
        </row>
        <row r="515">
          <cell r="A515">
            <v>70704</v>
          </cell>
          <cell r="B515" t="str">
            <v>CAIXA P/QUADRO DISTRIB.45X75X20 CM (ALPHA/INCOMAF.)</v>
          </cell>
          <cell r="C515" t="str">
            <v>Un    </v>
          </cell>
          <cell r="D515">
            <v>249.5</v>
          </cell>
          <cell r="E515">
            <v>32.5</v>
          </cell>
          <cell r="F515">
            <v>282</v>
          </cell>
        </row>
        <row r="516">
          <cell r="A516">
            <v>70705</v>
          </cell>
          <cell r="B516" t="str">
            <v>CAIXA P/QUADRO DISTRIB.60X60X20 CM (ELSOL/PAINEL)</v>
          </cell>
          <cell r="C516" t="str">
            <v>Un    </v>
          </cell>
          <cell r="D516">
            <v>200.97</v>
          </cell>
          <cell r="E516">
            <v>32.5</v>
          </cell>
          <cell r="F516">
            <v>233.47</v>
          </cell>
        </row>
        <row r="517">
          <cell r="A517">
            <v>70706</v>
          </cell>
          <cell r="B517" t="str">
            <v>CX.METALICA P/T.C. (FORA DA NORMA)</v>
          </cell>
          <cell r="C517" t="str">
            <v>Un    </v>
          </cell>
          <cell r="D517">
            <v>138.59</v>
          </cell>
          <cell r="E517">
            <v>39</v>
          </cell>
          <cell r="F517">
            <v>177.59</v>
          </cell>
        </row>
        <row r="518">
          <cell r="A518">
            <v>70707</v>
          </cell>
          <cell r="B518" t="str">
            <v>CX.METALICA P/PROTEÇÃO GERAL 220X280X130MM ATÉ 100A</v>
          </cell>
          <cell r="C518" t="str">
            <v>Un    </v>
          </cell>
          <cell r="D518">
            <v>36.5</v>
          </cell>
          <cell r="E518">
            <v>52</v>
          </cell>
          <cell r="F518">
            <v>88.5</v>
          </cell>
        </row>
        <row r="519">
          <cell r="A519">
            <v>70708</v>
          </cell>
          <cell r="B519" t="str">
            <v>CX.METALICA P/MEDIDOR MONOFASICO PD. CELG 220X280X130MM</v>
          </cell>
          <cell r="C519" t="str">
            <v>Un    </v>
          </cell>
          <cell r="D519">
            <v>31.54</v>
          </cell>
          <cell r="E519">
            <v>39</v>
          </cell>
          <cell r="F519">
            <v>70.54</v>
          </cell>
        </row>
        <row r="520">
          <cell r="A520">
            <v>70709</v>
          </cell>
          <cell r="B520" t="str">
            <v>CAIXA PASSAGEM 20X20X25 FUNDO BRITA S/TAMPA</v>
          </cell>
          <cell r="C520" t="str">
            <v>Un    </v>
          </cell>
          <cell r="D520">
            <v>7.17</v>
          </cell>
          <cell r="E520">
            <v>10.77</v>
          </cell>
          <cell r="F520">
            <v>17.94</v>
          </cell>
        </row>
        <row r="521">
          <cell r="A521">
            <v>70710</v>
          </cell>
          <cell r="B521" t="str">
            <v>CAIXA PASSAGEM 30X30X40 C/TAMPA E DRENO BRITA</v>
          </cell>
          <cell r="C521" t="str">
            <v>Un    </v>
          </cell>
          <cell r="D521">
            <v>27.46</v>
          </cell>
          <cell r="E521">
            <v>36.69</v>
          </cell>
          <cell r="F521">
            <v>64.15</v>
          </cell>
        </row>
        <row r="522">
          <cell r="A522">
            <v>70711</v>
          </cell>
          <cell r="B522" t="str">
            <v>CAIXA PASSAGEM 35X60X50 FUNDO DE CONC.(P/TAMPA R1)</v>
          </cell>
          <cell r="C522" t="str">
            <v>Un    </v>
          </cell>
          <cell r="D522">
            <v>29.79</v>
          </cell>
          <cell r="E522">
            <v>50.91</v>
          </cell>
          <cell r="F522">
            <v>80.7</v>
          </cell>
        </row>
        <row r="523">
          <cell r="A523">
            <v>70712</v>
          </cell>
          <cell r="B523" t="str">
            <v>CAIXA PASSAGEM 107 X 52 X 50 FUNDO DE CONC.(P/TAMPA R2)</v>
          </cell>
          <cell r="C523" t="str">
            <v>Un    </v>
          </cell>
          <cell r="D523">
            <v>49.95</v>
          </cell>
          <cell r="E523">
            <v>96.92</v>
          </cell>
          <cell r="F523">
            <v>146.87</v>
          </cell>
        </row>
        <row r="524">
          <cell r="A524">
            <v>70713</v>
          </cell>
          <cell r="B524" t="str">
            <v>CAIXA PASSAGEM 40X40X50 FUNDO DE BRITA S/TAMPA</v>
          </cell>
          <cell r="C524" t="str">
            <v>Un    </v>
          </cell>
          <cell r="D524">
            <v>23.12</v>
          </cell>
          <cell r="E524">
            <v>39.94</v>
          </cell>
          <cell r="F524">
            <v>63.06</v>
          </cell>
        </row>
        <row r="525">
          <cell r="A525">
            <v>70714</v>
          </cell>
          <cell r="B525" t="str">
            <v>CAIXA PASSAGEM 50X50X60 FUNDO DE BRITA S/TAMPA</v>
          </cell>
          <cell r="C525" t="str">
            <v>Un    </v>
          </cell>
          <cell r="D525">
            <v>34.52</v>
          </cell>
          <cell r="E525">
            <v>60.58</v>
          </cell>
          <cell r="F525">
            <v>95.1</v>
          </cell>
        </row>
        <row r="526">
          <cell r="A526">
            <v>70715</v>
          </cell>
          <cell r="B526" t="str">
            <v>CAIXA PASSAGEM 60X60X70 FUNDO DE BRITA S/TAMPA</v>
          </cell>
          <cell r="C526" t="str">
            <v>Un    </v>
          </cell>
          <cell r="D526">
            <v>49.94</v>
          </cell>
          <cell r="E526">
            <v>84.32</v>
          </cell>
          <cell r="F526">
            <v>134.26</v>
          </cell>
        </row>
        <row r="527">
          <cell r="A527">
            <v>70716</v>
          </cell>
          <cell r="B527" t="str">
            <v>CAIXA PASSAGEM 80X80X62,FUNDO DE BRITA S/TAMPA</v>
          </cell>
          <cell r="C527" t="str">
            <v>Un    </v>
          </cell>
          <cell r="D527">
            <v>57.37</v>
          </cell>
          <cell r="E527">
            <v>98.9</v>
          </cell>
          <cell r="F527">
            <v>156.27</v>
          </cell>
        </row>
        <row r="528">
          <cell r="A528">
            <v>70720</v>
          </cell>
          <cell r="B528" t="str">
            <v>CX.METALICA P/MEDIDOR POLIFASICO PD. CELG 420X580X220MM</v>
          </cell>
          <cell r="C528" t="str">
            <v>Un    </v>
          </cell>
          <cell r="D528">
            <v>77.6</v>
          </cell>
          <cell r="E528">
            <v>10.35</v>
          </cell>
          <cell r="F528">
            <v>87.95</v>
          </cell>
        </row>
        <row r="529">
          <cell r="A529">
            <v>70725</v>
          </cell>
          <cell r="B529" t="str">
            <v>CX.METALICA P/T.C. 500X580X220MM C/LACRE</v>
          </cell>
          <cell r="C529" t="str">
            <v>Un    </v>
          </cell>
          <cell r="D529">
            <v>146.14</v>
          </cell>
          <cell r="E529">
            <v>11.31</v>
          </cell>
          <cell r="F529">
            <v>157.45</v>
          </cell>
        </row>
        <row r="530">
          <cell r="A530">
            <v>70730</v>
          </cell>
          <cell r="B530" t="str">
            <v>CX.PASSAGEM MET.C/TAMPA CEGA P/TELEFONE 20X20X13,5CM</v>
          </cell>
          <cell r="C530" t="str">
            <v>Un    </v>
          </cell>
          <cell r="D530">
            <v>28.3</v>
          </cell>
          <cell r="E530">
            <v>16.26</v>
          </cell>
          <cell r="F530">
            <v>44.56</v>
          </cell>
        </row>
        <row r="531">
          <cell r="A531">
            <v>70731</v>
          </cell>
          <cell r="B531" t="str">
            <v>CX.PASSAGEM MET.C/TAMPA CEGA P/TELEFONE 40X40X12CM</v>
          </cell>
          <cell r="C531" t="str">
            <v>Un    </v>
          </cell>
          <cell r="D531">
            <v>55.4</v>
          </cell>
          <cell r="E531">
            <v>26</v>
          </cell>
          <cell r="F531">
            <v>81.4</v>
          </cell>
        </row>
        <row r="532">
          <cell r="A532">
            <v>70740</v>
          </cell>
          <cell r="B532" t="str">
            <v>CALHA FLUORESCENTE  DE SOBREPOR 1 X 20 W</v>
          </cell>
          <cell r="C532" t="str">
            <v>Un    </v>
          </cell>
          <cell r="D532">
            <v>4.65</v>
          </cell>
          <cell r="E532">
            <v>4.94</v>
          </cell>
          <cell r="F532">
            <v>9.59</v>
          </cell>
        </row>
        <row r="533">
          <cell r="A533">
            <v>70741</v>
          </cell>
          <cell r="B533" t="str">
            <v>CALHA FLUORESCENTE  DE SOBREPOR 1 X 40 W</v>
          </cell>
          <cell r="C533" t="str">
            <v>Un    </v>
          </cell>
          <cell r="D533">
            <v>12.5</v>
          </cell>
          <cell r="E533">
            <v>4.94</v>
          </cell>
          <cell r="F533">
            <v>17.44</v>
          </cell>
        </row>
        <row r="534">
          <cell r="A534">
            <v>70742</v>
          </cell>
          <cell r="B534" t="str">
            <v>CALHA FLUORESCENTE DE SOBREPOR 2 X 16  OU 2 X 20 W</v>
          </cell>
          <cell r="C534" t="str">
            <v>Un    </v>
          </cell>
          <cell r="D534">
            <v>10.5</v>
          </cell>
          <cell r="E534">
            <v>5.03</v>
          </cell>
          <cell r="F534">
            <v>15.53</v>
          </cell>
        </row>
        <row r="535">
          <cell r="A535">
            <v>70743</v>
          </cell>
          <cell r="B535" t="str">
            <v>CALHA FLUORESCENTE DE SOBREPOR 2  X 32 OU 2 X 40 W</v>
          </cell>
          <cell r="C535" t="str">
            <v>Un    </v>
          </cell>
          <cell r="D535">
            <v>12.8</v>
          </cell>
          <cell r="E535">
            <v>5.03</v>
          </cell>
          <cell r="F535">
            <v>17.83</v>
          </cell>
        </row>
        <row r="536">
          <cell r="A536">
            <v>70744</v>
          </cell>
          <cell r="B536" t="str">
            <v>CALHA FLUORESCENTE DE SOBREPOR 4 X 32 OU 4 X 40 W</v>
          </cell>
          <cell r="C536" t="str">
            <v>Un    </v>
          </cell>
          <cell r="D536">
            <v>20.8</v>
          </cell>
          <cell r="E536">
            <v>8.46</v>
          </cell>
          <cell r="F536">
            <v>29.26</v>
          </cell>
        </row>
        <row r="537">
          <cell r="A537">
            <v>70745</v>
          </cell>
          <cell r="B537" t="str">
            <v>CALHA FLUORESCENTE DE EMBUTIR 1 X 20 W</v>
          </cell>
          <cell r="C537" t="str">
            <v>Un    </v>
          </cell>
          <cell r="D537">
            <v>37.5</v>
          </cell>
          <cell r="E537">
            <v>4.94</v>
          </cell>
          <cell r="F537">
            <v>42.44</v>
          </cell>
        </row>
        <row r="538">
          <cell r="A538">
            <v>70746</v>
          </cell>
          <cell r="B538" t="str">
            <v>CALHA FLUORESCENTE DE EMBUTIR 1 X 40 W</v>
          </cell>
          <cell r="C538" t="str">
            <v>Un    </v>
          </cell>
          <cell r="D538">
            <v>44</v>
          </cell>
          <cell r="E538">
            <v>4.94</v>
          </cell>
          <cell r="F538">
            <v>48.94</v>
          </cell>
        </row>
        <row r="539">
          <cell r="A539">
            <v>70747</v>
          </cell>
          <cell r="B539" t="str">
            <v>CALHA FLUORESCENTE DE EMBUTIR 2 X 16  OU 2 X 20 W</v>
          </cell>
          <cell r="C539" t="str">
            <v>Un    </v>
          </cell>
          <cell r="D539">
            <v>31.9</v>
          </cell>
          <cell r="E539">
            <v>5.03</v>
          </cell>
          <cell r="F539">
            <v>36.93</v>
          </cell>
        </row>
        <row r="540">
          <cell r="A540">
            <v>70748</v>
          </cell>
          <cell r="B540" t="str">
            <v>CALHA FLUORESCENTE DE EMBUTIR 2 X 32 OU 2 X 40 W</v>
          </cell>
          <cell r="C540" t="str">
            <v>Un    </v>
          </cell>
          <cell r="D540">
            <v>48</v>
          </cell>
          <cell r="E540">
            <v>5.03</v>
          </cell>
          <cell r="F540">
            <v>53.03</v>
          </cell>
        </row>
        <row r="541">
          <cell r="A541">
            <v>70749</v>
          </cell>
          <cell r="B541" t="str">
            <v>CALHA FLUORESCENTE DE EMBUTIR 4X32 OU  4 X 40 W</v>
          </cell>
          <cell r="C541" t="str">
            <v>Un    </v>
          </cell>
          <cell r="D541">
            <v>55</v>
          </cell>
          <cell r="E541">
            <v>8.46</v>
          </cell>
          <cell r="F541">
            <v>63.46</v>
          </cell>
        </row>
        <row r="542">
          <cell r="A542">
            <v>70760</v>
          </cell>
          <cell r="B542" t="str">
            <v>CANALETA PLASTICA (LINHA X-PIAL) 20X10X220 MM</v>
          </cell>
          <cell r="C542" t="str">
            <v>M     </v>
          </cell>
          <cell r="D542">
            <v>3.15</v>
          </cell>
          <cell r="E542">
            <v>0.91</v>
          </cell>
          <cell r="F542">
            <v>4.06</v>
          </cell>
        </row>
        <row r="543">
          <cell r="A543">
            <v>70761</v>
          </cell>
          <cell r="B543" t="str">
            <v>CANALETA PLASTICA C/TAMPA (HELLERMAN) 1/2"X3/4"</v>
          </cell>
          <cell r="C543" t="str">
            <v>M     </v>
          </cell>
          <cell r="D543">
            <v>4.78</v>
          </cell>
          <cell r="E543">
            <v>0.91</v>
          </cell>
          <cell r="F543">
            <v>5.69</v>
          </cell>
        </row>
        <row r="544">
          <cell r="A544">
            <v>70762</v>
          </cell>
          <cell r="B544" t="str">
            <v>CANALETA PLASTICA C/TAMPA (HELLERMAN) 3/4"X3/4"</v>
          </cell>
          <cell r="C544" t="str">
            <v>M     </v>
          </cell>
          <cell r="D544">
            <v>4.85</v>
          </cell>
          <cell r="E544">
            <v>0.91</v>
          </cell>
          <cell r="F544">
            <v>5.76</v>
          </cell>
        </row>
        <row r="545">
          <cell r="A545">
            <v>70763</v>
          </cell>
          <cell r="B545" t="str">
            <v>CANALETA PLASTICA C/TAMPA (HELLERMAN) 1"X1"</v>
          </cell>
          <cell r="C545" t="str">
            <v>M     </v>
          </cell>
          <cell r="D545">
            <v>7</v>
          </cell>
          <cell r="E545">
            <v>1.3</v>
          </cell>
          <cell r="F545">
            <v>8.3</v>
          </cell>
        </row>
        <row r="546">
          <cell r="A546">
            <v>70764</v>
          </cell>
          <cell r="B546" t="str">
            <v>CANALETA PLASTICA C/TAMPA (HELLERMAN) 1"X2"</v>
          </cell>
          <cell r="C546" t="str">
            <v>M     </v>
          </cell>
          <cell r="D546">
            <v>6.4</v>
          </cell>
          <cell r="E546">
            <v>5.2</v>
          </cell>
          <cell r="F546">
            <v>11.6</v>
          </cell>
        </row>
        <row r="547">
          <cell r="A547">
            <v>70765</v>
          </cell>
          <cell r="B547" t="str">
            <v>CANALETA PLASTICA C/TAMPA (HELLERMAN) 2"X2"</v>
          </cell>
          <cell r="C547" t="str">
            <v>M     </v>
          </cell>
          <cell r="D547">
            <v>7.67</v>
          </cell>
          <cell r="E547">
            <v>5.2</v>
          </cell>
          <cell r="F547">
            <v>12.87</v>
          </cell>
        </row>
        <row r="548">
          <cell r="A548">
            <v>70769</v>
          </cell>
          <cell r="B548" t="str">
            <v>CANTONEIRA METALICA 38 X 38 MM ( ZZ ALTA)</v>
          </cell>
          <cell r="C548" t="str">
            <v>Un    </v>
          </cell>
          <cell r="D548">
            <v>1.8</v>
          </cell>
          <cell r="E548">
            <v>0</v>
          </cell>
          <cell r="F548">
            <v>1.8</v>
          </cell>
        </row>
        <row r="549">
          <cell r="A549">
            <v>70772</v>
          </cell>
          <cell r="B549" t="str">
            <v>CERTIFICADO DIGITAL</v>
          </cell>
          <cell r="C549" t="str">
            <v>Un    </v>
          </cell>
          <cell r="D549">
            <v>9</v>
          </cell>
          <cell r="E549">
            <v>0</v>
          </cell>
          <cell r="F549">
            <v>9</v>
          </cell>
        </row>
        <row r="550">
          <cell r="A550">
            <v>70775</v>
          </cell>
          <cell r="B550" t="str">
            <v>CHAVE DE AFERICAO DE 10 POLOS</v>
          </cell>
          <cell r="C550" t="str">
            <v>Un    </v>
          </cell>
          <cell r="D550">
            <v>131</v>
          </cell>
          <cell r="E550">
            <v>26</v>
          </cell>
          <cell r="F550">
            <v>157</v>
          </cell>
        </row>
        <row r="551">
          <cell r="A551">
            <v>70776</v>
          </cell>
          <cell r="B551" t="str">
            <v>CH.PARTIDA DE MOTOR TRIF.C/RELE FALTA DE FASE 5CV</v>
          </cell>
          <cell r="C551" t="str">
            <v>Un    </v>
          </cell>
          <cell r="D551">
            <v>318.53</v>
          </cell>
          <cell r="E551">
            <v>472.49</v>
          </cell>
          <cell r="F551">
            <v>791.02</v>
          </cell>
        </row>
        <row r="552">
          <cell r="A552">
            <v>70777</v>
          </cell>
          <cell r="B552" t="str">
            <v>CH.PARTIDA MOTOR TRIF.C/RELE DE FALTA DE FASE 10CV</v>
          </cell>
          <cell r="C552" t="str">
            <v>Un    </v>
          </cell>
          <cell r="D552">
            <v>422.52</v>
          </cell>
          <cell r="E552">
            <v>472.49</v>
          </cell>
          <cell r="F552">
            <v>895.01</v>
          </cell>
        </row>
        <row r="553">
          <cell r="A553">
            <v>70778</v>
          </cell>
          <cell r="B553" t="str">
            <v>CH.PARTIDA MOTOR TRIF.C/RELE DE FALTA DE FASE 2CV</v>
          </cell>
          <cell r="C553" t="str">
            <v>Un    </v>
          </cell>
          <cell r="D553">
            <v>309.88</v>
          </cell>
          <cell r="E553">
            <v>472.49</v>
          </cell>
          <cell r="F553">
            <v>782.37</v>
          </cell>
        </row>
        <row r="554">
          <cell r="A554">
            <v>70779</v>
          </cell>
          <cell r="B554" t="str">
            <v>CH.PARTIDA MOTOR TRIF.C/RELE FALTA DE FASE 7 1/2CV</v>
          </cell>
          <cell r="C554" t="str">
            <v>Un    </v>
          </cell>
          <cell r="D554">
            <v>347.6</v>
          </cell>
          <cell r="E554">
            <v>472.49</v>
          </cell>
          <cell r="F554">
            <v>820.09</v>
          </cell>
        </row>
        <row r="555">
          <cell r="A555">
            <v>70790</v>
          </cell>
          <cell r="B555" t="str">
            <v>CHAVE FUSIVEL 15 KV, 50A (CHAVE MATHEUS)</v>
          </cell>
          <cell r="C555" t="str">
            <v>Un    </v>
          </cell>
          <cell r="D555">
            <v>166.37</v>
          </cell>
          <cell r="E555">
            <v>13</v>
          </cell>
          <cell r="F555">
            <v>179.37</v>
          </cell>
        </row>
        <row r="556">
          <cell r="A556">
            <v>70791</v>
          </cell>
          <cell r="B556" t="str">
            <v>CHAVE FUSIVEL,15 KV,100A, (CHAVE MATHEUS)</v>
          </cell>
          <cell r="C556" t="str">
            <v>Un    </v>
          </cell>
          <cell r="D556">
            <v>170.3</v>
          </cell>
          <cell r="E556">
            <v>19.5</v>
          </cell>
          <cell r="F556">
            <v>189.8</v>
          </cell>
        </row>
        <row r="557">
          <cell r="A557">
            <v>70820</v>
          </cell>
          <cell r="B557" t="str">
            <v>CHAVE MAGNETICA C/RELE REGULAGEM 5-10A</v>
          </cell>
          <cell r="C557" t="str">
            <v>Un    </v>
          </cell>
          <cell r="D557">
            <v>121.42</v>
          </cell>
          <cell r="E557">
            <v>15.6</v>
          </cell>
          <cell r="F557">
            <v>137.02</v>
          </cell>
        </row>
        <row r="558">
          <cell r="A558">
            <v>70821</v>
          </cell>
          <cell r="B558" t="str">
            <v>CHAVE MAGNETICA C/RELE REGULAGEM 7-11A</v>
          </cell>
          <cell r="C558" t="str">
            <v>Un    </v>
          </cell>
          <cell r="D558">
            <v>121.42</v>
          </cell>
          <cell r="E558">
            <v>16.9</v>
          </cell>
          <cell r="F558">
            <v>138.32</v>
          </cell>
        </row>
        <row r="559">
          <cell r="A559">
            <v>70822</v>
          </cell>
          <cell r="B559" t="str">
            <v>CHAVE MAGNETICA C/RELE REGULAGEM 10,5-16,5A</v>
          </cell>
          <cell r="C559" t="str">
            <v>Un    </v>
          </cell>
          <cell r="D559">
            <v>121.42</v>
          </cell>
          <cell r="E559">
            <v>18.2</v>
          </cell>
          <cell r="F559">
            <v>139.62</v>
          </cell>
        </row>
        <row r="560">
          <cell r="A560">
            <v>70823</v>
          </cell>
          <cell r="B560" t="str">
            <v>CHAVE MAGNETICA C/RELE REGULAGEM 25 - 45A</v>
          </cell>
          <cell r="C560" t="str">
            <v>Un    </v>
          </cell>
          <cell r="D560">
            <v>280.21</v>
          </cell>
          <cell r="E560">
            <v>19.5</v>
          </cell>
          <cell r="F560">
            <v>299.71</v>
          </cell>
        </row>
        <row r="561">
          <cell r="A561">
            <v>70835</v>
          </cell>
          <cell r="B561" t="str">
            <v>CH.PARTIDA DE MOTOR TRIF.C/RELE FALTA DE FASE 1/2CV</v>
          </cell>
          <cell r="C561" t="str">
            <v>Un    </v>
          </cell>
          <cell r="D561">
            <v>309.88</v>
          </cell>
          <cell r="E561">
            <v>472.49</v>
          </cell>
          <cell r="F561">
            <v>782.37</v>
          </cell>
        </row>
        <row r="562">
          <cell r="A562">
            <v>70836</v>
          </cell>
          <cell r="B562" t="str">
            <v>CH.PARTIDA DE MOTOR TRIF.C/RELE FALTA DE FASE 3/4CV</v>
          </cell>
          <cell r="C562" t="str">
            <v>Un    </v>
          </cell>
          <cell r="D562">
            <v>309.88</v>
          </cell>
          <cell r="E562">
            <v>472.49</v>
          </cell>
          <cell r="F562">
            <v>782.37</v>
          </cell>
        </row>
        <row r="563">
          <cell r="A563">
            <v>70837</v>
          </cell>
          <cell r="B563" t="str">
            <v>CH.PARTIDA DE MOTOR TRIF.C/RELE FALTA DE FASE 1 CV</v>
          </cell>
          <cell r="C563" t="str">
            <v>Un    </v>
          </cell>
          <cell r="D563">
            <v>309.88</v>
          </cell>
          <cell r="E563">
            <v>472.49</v>
          </cell>
          <cell r="F563">
            <v>782.37</v>
          </cell>
        </row>
        <row r="564">
          <cell r="A564">
            <v>70838</v>
          </cell>
          <cell r="B564" t="str">
            <v>CH.PARTIDA DE MOTOR TRIF.C/RELE FALTA DE FASE 1 1/2CV</v>
          </cell>
          <cell r="C564" t="str">
            <v>Un    </v>
          </cell>
          <cell r="D564">
            <v>309.88</v>
          </cell>
          <cell r="E564">
            <v>472.49</v>
          </cell>
          <cell r="F564">
            <v>782.37</v>
          </cell>
        </row>
        <row r="565">
          <cell r="A565">
            <v>70839</v>
          </cell>
          <cell r="B565" t="str">
            <v>CHAVE PARTIDA MOTOR TRIF.C/RELE FALTA DE FASE 3 CV</v>
          </cell>
          <cell r="C565" t="str">
            <v>Un    </v>
          </cell>
          <cell r="D565">
            <v>309.88</v>
          </cell>
          <cell r="E565">
            <v>472.49</v>
          </cell>
          <cell r="F565">
            <v>782.37</v>
          </cell>
        </row>
        <row r="566">
          <cell r="A566">
            <v>70840</v>
          </cell>
          <cell r="B566" t="str">
            <v>CHAVE PARTIDA MOTOR TRIF.C/RELE FALTA DE FASE 15 CV</v>
          </cell>
          <cell r="C566" t="str">
            <v>Un    </v>
          </cell>
          <cell r="D566">
            <v>485.75</v>
          </cell>
          <cell r="E566">
            <v>472.49</v>
          </cell>
          <cell r="F566">
            <v>958.24</v>
          </cell>
        </row>
        <row r="567">
          <cell r="A567">
            <v>70842</v>
          </cell>
          <cell r="B567" t="str">
            <v>CHAVE PARTIDA MOTOR TRIF.C/RELE FALTA DE FASE 20CV</v>
          </cell>
          <cell r="C567" t="str">
            <v>Un    </v>
          </cell>
          <cell r="D567">
            <v>506.82</v>
          </cell>
          <cell r="E567">
            <v>472.49</v>
          </cell>
          <cell r="F567">
            <v>979.31</v>
          </cell>
        </row>
        <row r="568">
          <cell r="A568">
            <v>70845</v>
          </cell>
          <cell r="B568" t="str">
            <v>CHAVE REVERSORA ROTATIVA (COMUTAD.) TRIPOLAR 10A</v>
          </cell>
          <cell r="C568" t="str">
            <v>Un    </v>
          </cell>
          <cell r="D568">
            <v>57</v>
          </cell>
          <cell r="E568">
            <v>29.9</v>
          </cell>
          <cell r="F568">
            <v>86.9</v>
          </cell>
        </row>
        <row r="569">
          <cell r="A569">
            <v>70857</v>
          </cell>
          <cell r="B569" t="str">
            <v>CHAVE REVERSORA ROTATIVA (COMUTAD.) TRIPOLAR 16A</v>
          </cell>
          <cell r="C569" t="str">
            <v>Un    </v>
          </cell>
          <cell r="D569">
            <v>62.5</v>
          </cell>
          <cell r="E569">
            <v>32.5</v>
          </cell>
          <cell r="F569">
            <v>95</v>
          </cell>
        </row>
        <row r="570">
          <cell r="A570">
            <v>70858</v>
          </cell>
          <cell r="B570" t="str">
            <v>CHAVE REVERSORA ROTATIVA (COMUTAD.) TRIPOLAR 20A</v>
          </cell>
          <cell r="C570" t="str">
            <v>Un    </v>
          </cell>
          <cell r="D570">
            <v>64</v>
          </cell>
          <cell r="E570">
            <v>35.1</v>
          </cell>
          <cell r="F570">
            <v>99.1</v>
          </cell>
        </row>
        <row r="571">
          <cell r="A571">
            <v>70859</v>
          </cell>
          <cell r="B571" t="str">
            <v>CHAVE REVERSORA ROTATIVA (COMUTAD.) TRIPOLAR 32A</v>
          </cell>
          <cell r="C571" t="str">
            <v>Un    </v>
          </cell>
          <cell r="D571">
            <v>98</v>
          </cell>
          <cell r="E571">
            <v>37.7</v>
          </cell>
          <cell r="F571">
            <v>135.7</v>
          </cell>
        </row>
        <row r="572">
          <cell r="A572">
            <v>70860</v>
          </cell>
          <cell r="B572" t="str">
            <v>CHAVE REVERSORA ROTATIVA (COMUTAD.) TRIPOLAR 40A</v>
          </cell>
          <cell r="C572" t="str">
            <v>Un    </v>
          </cell>
          <cell r="D572">
            <v>145</v>
          </cell>
          <cell r="E572">
            <v>40.3</v>
          </cell>
          <cell r="F572">
            <v>185.3</v>
          </cell>
        </row>
        <row r="573">
          <cell r="A573">
            <v>70861</v>
          </cell>
          <cell r="B573" t="str">
            <v>CHAVE REVERSORA ROTATIVA (COMUTAD.) TRIPOLAR 63A</v>
          </cell>
          <cell r="C573" t="str">
            <v>Un    </v>
          </cell>
          <cell r="D573">
            <v>163</v>
          </cell>
          <cell r="E573">
            <v>42.9</v>
          </cell>
          <cell r="F573">
            <v>205.9</v>
          </cell>
        </row>
        <row r="574">
          <cell r="A574">
            <v>70862</v>
          </cell>
          <cell r="B574" t="str">
            <v>CHAVE REVERSORA ROTATIVA (COMUTAD.) TRIPOLAR 100</v>
          </cell>
          <cell r="C574" t="str">
            <v>Un    </v>
          </cell>
          <cell r="D574">
            <v>283.49</v>
          </cell>
          <cell r="E574">
            <v>48.1</v>
          </cell>
          <cell r="F574">
            <v>331.59</v>
          </cell>
        </row>
        <row r="575">
          <cell r="A575">
            <v>70880</v>
          </cell>
          <cell r="B575" t="str">
            <v>CHAVE TRIPOLAR PACCO 100-A</v>
          </cell>
          <cell r="C575" t="str">
            <v>Un    </v>
          </cell>
          <cell r="D575">
            <v>218.12</v>
          </cell>
          <cell r="E575">
            <v>45.5</v>
          </cell>
          <cell r="F575">
            <v>263.62</v>
          </cell>
        </row>
        <row r="576">
          <cell r="A576">
            <v>70881</v>
          </cell>
          <cell r="B576" t="str">
            <v>CHAVE TRIPOLAR TIPO NH - 125A</v>
          </cell>
          <cell r="C576" t="str">
            <v>Un    </v>
          </cell>
          <cell r="D576">
            <v>53.87</v>
          </cell>
          <cell r="E576">
            <v>23.4</v>
          </cell>
          <cell r="F576">
            <v>77.27</v>
          </cell>
        </row>
        <row r="577">
          <cell r="A577">
            <v>70882</v>
          </cell>
          <cell r="B577" t="str">
            <v>CHAVE TRIPOLAR TIPO NH - 250A</v>
          </cell>
          <cell r="C577" t="str">
            <v>Un    </v>
          </cell>
          <cell r="D577">
            <v>201</v>
          </cell>
          <cell r="E577">
            <v>27.3</v>
          </cell>
          <cell r="F577">
            <v>228.3</v>
          </cell>
        </row>
        <row r="578">
          <cell r="A578">
            <v>70883</v>
          </cell>
          <cell r="B578" t="str">
            <v>CHAVE TRIPOLAR TIPO NH - 400A</v>
          </cell>
          <cell r="C578" t="str">
            <v>Un    </v>
          </cell>
          <cell r="D578">
            <v>228.15</v>
          </cell>
          <cell r="E578">
            <v>31.2</v>
          </cell>
          <cell r="F578">
            <v>259.35</v>
          </cell>
        </row>
        <row r="579">
          <cell r="A579">
            <v>70884</v>
          </cell>
          <cell r="B579" t="str">
            <v>CHAVE TRIPOLAR TIPO NH - 630A</v>
          </cell>
          <cell r="C579" t="str">
            <v>Un    </v>
          </cell>
          <cell r="D579">
            <v>296.97</v>
          </cell>
          <cell r="E579">
            <v>35.1</v>
          </cell>
          <cell r="F579">
            <v>332.07</v>
          </cell>
        </row>
        <row r="580">
          <cell r="A580">
            <v>70890</v>
          </cell>
          <cell r="B580" t="str">
            <v>CHAVE TRIPOLAR TIPO PACCO 16-A</v>
          </cell>
          <cell r="C580" t="str">
            <v>Un    </v>
          </cell>
          <cell r="D580">
            <v>46.51</v>
          </cell>
          <cell r="E580">
            <v>29.9</v>
          </cell>
          <cell r="F580">
            <v>76.41</v>
          </cell>
        </row>
        <row r="581">
          <cell r="A581">
            <v>70891</v>
          </cell>
          <cell r="B581" t="str">
            <v>CHAVE TRIPOLAR TIPO PACCO 20-A</v>
          </cell>
          <cell r="C581" t="str">
            <v>Un    </v>
          </cell>
          <cell r="D581">
            <v>51.26</v>
          </cell>
          <cell r="E581">
            <v>32.5</v>
          </cell>
          <cell r="F581">
            <v>83.76</v>
          </cell>
        </row>
        <row r="582">
          <cell r="A582">
            <v>70892</v>
          </cell>
          <cell r="B582" t="str">
            <v>CHAVE TRIPOLAR TIPO PACCO 32A</v>
          </cell>
          <cell r="C582" t="str">
            <v>Un    </v>
          </cell>
          <cell r="D582">
            <v>63.82</v>
          </cell>
          <cell r="E582">
            <v>35.1</v>
          </cell>
          <cell r="F582">
            <v>98.92</v>
          </cell>
        </row>
        <row r="583">
          <cell r="A583">
            <v>70893</v>
          </cell>
          <cell r="B583" t="str">
            <v>CHAVE TRIPOLAR TIPO PACCO 40A</v>
          </cell>
          <cell r="C583" t="str">
            <v>Un    </v>
          </cell>
          <cell r="D583">
            <v>77.6</v>
          </cell>
          <cell r="E583">
            <v>37.7</v>
          </cell>
          <cell r="F583">
            <v>115.3</v>
          </cell>
        </row>
        <row r="584">
          <cell r="A584">
            <v>70894</v>
          </cell>
          <cell r="B584" t="str">
            <v>CHAVE TRIPOLAR TIPO PACCO 63-A</v>
          </cell>
          <cell r="C584" t="str">
            <v>Un    </v>
          </cell>
          <cell r="D584">
            <v>122.06</v>
          </cell>
          <cell r="E584">
            <v>40.3</v>
          </cell>
          <cell r="F584">
            <v>162.36</v>
          </cell>
        </row>
        <row r="585">
          <cell r="A585">
            <v>70910</v>
          </cell>
          <cell r="B585" t="str">
            <v>CHUMBADOR P/CANTONEIRA D = 1/4"</v>
          </cell>
          <cell r="C585" t="str">
            <v>Un    </v>
          </cell>
          <cell r="D585">
            <v>0.97</v>
          </cell>
          <cell r="E585">
            <v>0</v>
          </cell>
          <cell r="F585">
            <v>0.97</v>
          </cell>
        </row>
        <row r="586">
          <cell r="A586">
            <v>70911</v>
          </cell>
          <cell r="B586" t="str">
            <v>CHUMBADOR P/CANTONEIRA D = 3/8"</v>
          </cell>
          <cell r="C586" t="str">
            <v>Un    </v>
          </cell>
          <cell r="D586">
            <v>1.59</v>
          </cell>
          <cell r="E586">
            <v>0</v>
          </cell>
          <cell r="F586">
            <v>1.59</v>
          </cell>
        </row>
        <row r="587">
          <cell r="A587">
            <v>70920</v>
          </cell>
          <cell r="B587" t="str">
            <v>CINTA DE ACO GALVANIZADO DIAM.190 MM</v>
          </cell>
          <cell r="C587" t="str">
            <v>Un    </v>
          </cell>
          <cell r="D587">
            <v>17.37</v>
          </cell>
          <cell r="E587">
            <v>2.6</v>
          </cell>
          <cell r="F587">
            <v>19.97</v>
          </cell>
        </row>
        <row r="588">
          <cell r="A588">
            <v>70921</v>
          </cell>
          <cell r="B588" t="str">
            <v>CINTA DE ACO GALVANIZADO DIAM.220 MM</v>
          </cell>
          <cell r="C588" t="str">
            <v>Un    </v>
          </cell>
          <cell r="D588">
            <v>18.98</v>
          </cell>
          <cell r="E588">
            <v>2.6</v>
          </cell>
          <cell r="F588">
            <v>21.58</v>
          </cell>
        </row>
        <row r="589">
          <cell r="A589">
            <v>70922</v>
          </cell>
          <cell r="B589" t="str">
            <v>CINTA DE ACO GALVANIZADO DIAM.230MM</v>
          </cell>
          <cell r="C589" t="str">
            <v>Un    </v>
          </cell>
          <cell r="D589">
            <v>19.7</v>
          </cell>
          <cell r="E589">
            <v>2.6</v>
          </cell>
          <cell r="F589">
            <v>22.3</v>
          </cell>
        </row>
        <row r="590">
          <cell r="A590">
            <v>70935</v>
          </cell>
          <cell r="B590" t="str">
            <v>CONDULET PVC B 1/2"  S/TAMPA</v>
          </cell>
          <cell r="C590" t="str">
            <v>Un    </v>
          </cell>
          <cell r="D590">
            <v>5.55</v>
          </cell>
          <cell r="E590">
            <v>2.34</v>
          </cell>
          <cell r="F590">
            <v>7.89</v>
          </cell>
        </row>
        <row r="591">
          <cell r="A591">
            <v>70936</v>
          </cell>
          <cell r="B591" t="str">
            <v>CONDULET PVC B 3/4" S/TAMPA</v>
          </cell>
          <cell r="C591" t="str">
            <v>Un    </v>
          </cell>
          <cell r="D591">
            <v>6.27</v>
          </cell>
          <cell r="E591">
            <v>2.34</v>
          </cell>
          <cell r="F591">
            <v>8.61</v>
          </cell>
        </row>
        <row r="592">
          <cell r="A592">
            <v>70945</v>
          </cell>
          <cell r="B592" t="str">
            <v>CONDULET PVC C 1/2" S/TAMPA</v>
          </cell>
          <cell r="C592" t="str">
            <v>Un    </v>
          </cell>
          <cell r="D592">
            <v>5.15</v>
          </cell>
          <cell r="E592">
            <v>3.38</v>
          </cell>
          <cell r="F592">
            <v>8.53</v>
          </cell>
        </row>
        <row r="593">
          <cell r="A593">
            <v>70946</v>
          </cell>
          <cell r="B593" t="str">
            <v>CONDULET PVC C 3/4" S/TAMPA</v>
          </cell>
          <cell r="C593" t="str">
            <v>Un    </v>
          </cell>
          <cell r="D593">
            <v>4.43</v>
          </cell>
          <cell r="E593">
            <v>3.38</v>
          </cell>
          <cell r="F593">
            <v>7.81</v>
          </cell>
        </row>
        <row r="594">
          <cell r="A594">
            <v>70950</v>
          </cell>
          <cell r="B594" t="str">
            <v>CONDULET PVC E 1/2" S/TAMPA</v>
          </cell>
          <cell r="C594" t="str">
            <v>Un    </v>
          </cell>
          <cell r="D594">
            <v>3.65</v>
          </cell>
          <cell r="E594">
            <v>2.34</v>
          </cell>
          <cell r="F594">
            <v>5.99</v>
          </cell>
        </row>
        <row r="595">
          <cell r="A595">
            <v>70951</v>
          </cell>
          <cell r="B595" t="str">
            <v>CONDULET PVC E 3/4"  S/TAMPA</v>
          </cell>
          <cell r="C595" t="str">
            <v>Un    </v>
          </cell>
          <cell r="D595">
            <v>3.88</v>
          </cell>
          <cell r="E595">
            <v>2.34</v>
          </cell>
          <cell r="F595">
            <v>6.22</v>
          </cell>
        </row>
        <row r="596">
          <cell r="A596">
            <v>70960</v>
          </cell>
          <cell r="B596" t="str">
            <v>CONDULET PVC LB 1/2" S/TAMPA</v>
          </cell>
          <cell r="C596" t="str">
            <v>Un    </v>
          </cell>
          <cell r="D596">
            <v>4.31</v>
          </cell>
          <cell r="E596">
            <v>3.38</v>
          </cell>
          <cell r="F596">
            <v>7.69</v>
          </cell>
        </row>
        <row r="597">
          <cell r="A597">
            <v>70961</v>
          </cell>
          <cell r="B597" t="str">
            <v>CONDULET PVC LB 3/4" S/TAMPA</v>
          </cell>
          <cell r="C597" t="str">
            <v>Un    </v>
          </cell>
          <cell r="D597">
            <v>4.37</v>
          </cell>
          <cell r="E597">
            <v>3.38</v>
          </cell>
          <cell r="F597">
            <v>7.75</v>
          </cell>
        </row>
        <row r="598">
          <cell r="A598">
            <v>70970</v>
          </cell>
          <cell r="B598" t="str">
            <v>CONDULET PVC LL 1/2"  S/TAMPA</v>
          </cell>
          <cell r="C598" t="str">
            <v>Un    </v>
          </cell>
          <cell r="D598">
            <v>4.53</v>
          </cell>
          <cell r="E598">
            <v>3.38</v>
          </cell>
          <cell r="F598">
            <v>7.91</v>
          </cell>
        </row>
        <row r="599">
          <cell r="A599">
            <v>70971</v>
          </cell>
          <cell r="B599" t="str">
            <v>CONDULET PVC LL 3/4" S/TAMPA</v>
          </cell>
          <cell r="C599" t="str">
            <v>Un    </v>
          </cell>
          <cell r="D599">
            <v>6.27</v>
          </cell>
          <cell r="E599">
            <v>3.38</v>
          </cell>
          <cell r="F599">
            <v>9.65</v>
          </cell>
        </row>
        <row r="600">
          <cell r="A600">
            <v>70980</v>
          </cell>
          <cell r="B600" t="str">
            <v>CONDULET PVC LR 1/2" S/TAMPA</v>
          </cell>
          <cell r="C600" t="str">
            <v>Un    </v>
          </cell>
          <cell r="D600">
            <v>4.9</v>
          </cell>
          <cell r="E600">
            <v>3.38</v>
          </cell>
          <cell r="F600">
            <v>8.28</v>
          </cell>
        </row>
        <row r="601">
          <cell r="A601">
            <v>70981</v>
          </cell>
          <cell r="B601" t="str">
            <v>CONDULET PVC LR 3/4"  S/TAMPA</v>
          </cell>
          <cell r="C601" t="str">
            <v>Un    </v>
          </cell>
          <cell r="D601">
            <v>6.27</v>
          </cell>
          <cell r="E601">
            <v>3.38</v>
          </cell>
          <cell r="F601">
            <v>9.65</v>
          </cell>
        </row>
        <row r="602">
          <cell r="A602">
            <v>70985</v>
          </cell>
          <cell r="B602" t="str">
            <v>CONDULET PVC TA 1/2" S/TAMPA</v>
          </cell>
          <cell r="C602" t="str">
            <v>Un    </v>
          </cell>
          <cell r="D602">
            <v>4.47</v>
          </cell>
          <cell r="E602">
            <v>5.46</v>
          </cell>
          <cell r="F602">
            <v>9.93</v>
          </cell>
        </row>
        <row r="603">
          <cell r="A603">
            <v>70986</v>
          </cell>
          <cell r="B603" t="str">
            <v>CONDULET PVC TA 3/4" S/TAMPA</v>
          </cell>
          <cell r="C603" t="str">
            <v>Un    </v>
          </cell>
          <cell r="D603">
            <v>4.47</v>
          </cell>
          <cell r="E603">
            <v>4.42</v>
          </cell>
          <cell r="F603">
            <v>8.89</v>
          </cell>
        </row>
        <row r="604">
          <cell r="A604">
            <v>70990</v>
          </cell>
          <cell r="B604" t="str">
            <v>CONDULET PVC T 1/2" S/TAMPA</v>
          </cell>
          <cell r="C604" t="str">
            <v>Un    </v>
          </cell>
          <cell r="D604">
            <v>5.9</v>
          </cell>
          <cell r="E604">
            <v>4.42</v>
          </cell>
          <cell r="F604">
            <v>10.32</v>
          </cell>
        </row>
        <row r="605">
          <cell r="A605">
            <v>70991</v>
          </cell>
          <cell r="B605" t="str">
            <v>CONDULET PVC T 3/4" S/TAMPA</v>
          </cell>
          <cell r="C605" t="str">
            <v>Un    </v>
          </cell>
          <cell r="D605">
            <v>5.2</v>
          </cell>
          <cell r="E605">
            <v>4.42</v>
          </cell>
          <cell r="F605">
            <v>9.62</v>
          </cell>
        </row>
        <row r="606">
          <cell r="A606">
            <v>70995</v>
          </cell>
          <cell r="B606" t="str">
            <v>CONDULET PVC TB 1/2" S/TAMPA</v>
          </cell>
          <cell r="C606" t="str">
            <v>Un    </v>
          </cell>
          <cell r="D606">
            <v>6</v>
          </cell>
          <cell r="E606">
            <v>4.42</v>
          </cell>
          <cell r="F606">
            <v>10.42</v>
          </cell>
        </row>
        <row r="607">
          <cell r="A607">
            <v>70996</v>
          </cell>
          <cell r="B607" t="str">
            <v>CONDULET PVC TB 3/4" S/TAMPA</v>
          </cell>
          <cell r="C607" t="str">
            <v>Un    </v>
          </cell>
          <cell r="D607">
            <v>6.27</v>
          </cell>
          <cell r="E607">
            <v>4.42</v>
          </cell>
          <cell r="F607">
            <v>10.69</v>
          </cell>
        </row>
        <row r="608">
          <cell r="A608">
            <v>71000</v>
          </cell>
          <cell r="B608" t="str">
            <v>CONDULET PVC X 1/2"  S/TAMPA</v>
          </cell>
          <cell r="C608" t="str">
            <v>Un    </v>
          </cell>
          <cell r="D608">
            <v>6.7</v>
          </cell>
          <cell r="E608">
            <v>5.46</v>
          </cell>
          <cell r="F608">
            <v>12.16</v>
          </cell>
        </row>
        <row r="609">
          <cell r="A609">
            <v>71001</v>
          </cell>
          <cell r="B609" t="str">
            <v>CONDULET PVC X 3/4" S/TAMPA</v>
          </cell>
          <cell r="C609" t="str">
            <v>Un    </v>
          </cell>
          <cell r="D609">
            <v>6.49</v>
          </cell>
          <cell r="E609">
            <v>5.46</v>
          </cell>
          <cell r="F609">
            <v>11.95</v>
          </cell>
        </row>
        <row r="610">
          <cell r="A610">
            <v>71010</v>
          </cell>
          <cell r="B610" t="str">
            <v>CONDULET PVC XA 1/2" S/TAMPA</v>
          </cell>
          <cell r="C610" t="str">
            <v>Un    </v>
          </cell>
          <cell r="D610">
            <v>4.47</v>
          </cell>
          <cell r="E610">
            <v>6.5</v>
          </cell>
          <cell r="F610">
            <v>10.97</v>
          </cell>
        </row>
        <row r="611">
          <cell r="A611">
            <v>71011</v>
          </cell>
          <cell r="B611" t="str">
            <v>CONDULET PVC XA 3/4"  S/TAMPA</v>
          </cell>
          <cell r="C611" t="str">
            <v>Un    </v>
          </cell>
          <cell r="D611">
            <v>4.47</v>
          </cell>
          <cell r="E611">
            <v>6.5</v>
          </cell>
          <cell r="F611">
            <v>10.97</v>
          </cell>
        </row>
        <row r="612">
          <cell r="A612">
            <v>71020</v>
          </cell>
          <cell r="B612" t="str">
            <v>CONECTOR PARAL. ALUM.EXTRUD.CA-CU-10,0D.10-2-1 PARAF.</v>
          </cell>
          <cell r="C612" t="str">
            <v>Un    </v>
          </cell>
          <cell r="D612">
            <v>2.18</v>
          </cell>
          <cell r="E612">
            <v>5.86</v>
          </cell>
          <cell r="F612">
            <v>8.04</v>
          </cell>
        </row>
        <row r="613">
          <cell r="A613">
            <v>71026</v>
          </cell>
          <cell r="B613" t="str">
            <v>CONECTOR RJ-45 CAT.5E</v>
          </cell>
          <cell r="C613" t="str">
            <v>Un    </v>
          </cell>
          <cell r="D613">
            <v>0.76</v>
          </cell>
          <cell r="E613">
            <v>0.39</v>
          </cell>
          <cell r="F613">
            <v>1.15</v>
          </cell>
        </row>
        <row r="614">
          <cell r="A614">
            <v>71030</v>
          </cell>
          <cell r="B614" t="str">
            <v>CONECTOR TIPO PARAFUSO FENDIDO 4 MM2</v>
          </cell>
          <cell r="C614" t="str">
            <v>Un    </v>
          </cell>
          <cell r="D614">
            <v>1.56</v>
          </cell>
          <cell r="E614">
            <v>1.96</v>
          </cell>
          <cell r="F614">
            <v>3.52</v>
          </cell>
        </row>
        <row r="615">
          <cell r="A615">
            <v>71031</v>
          </cell>
          <cell r="B615" t="str">
            <v>CONECTOR TIPO PARAFUSO FENDIDO 6 MM2</v>
          </cell>
          <cell r="C615" t="str">
            <v>Un    </v>
          </cell>
          <cell r="D615">
            <v>1.56</v>
          </cell>
          <cell r="E615">
            <v>1.96</v>
          </cell>
          <cell r="F615">
            <v>3.52</v>
          </cell>
        </row>
        <row r="616">
          <cell r="A616">
            <v>71032</v>
          </cell>
          <cell r="B616" t="str">
            <v>CONECTOR TIPO PARAFUSO FENDIDO 10 MM2</v>
          </cell>
          <cell r="C616" t="str">
            <v>Un    </v>
          </cell>
          <cell r="D616">
            <v>1.56</v>
          </cell>
          <cell r="E616">
            <v>2.6</v>
          </cell>
          <cell r="F616">
            <v>4.16</v>
          </cell>
        </row>
        <row r="617">
          <cell r="A617">
            <v>71033</v>
          </cell>
          <cell r="B617" t="str">
            <v>CONECTOR TIPO PARAFUSO FENDIDO 16 MM2</v>
          </cell>
          <cell r="C617" t="str">
            <v>Un    </v>
          </cell>
          <cell r="D617">
            <v>1.7000000000000002</v>
          </cell>
          <cell r="E617">
            <v>2.6</v>
          </cell>
          <cell r="F617">
            <v>4.3</v>
          </cell>
        </row>
        <row r="618">
          <cell r="A618">
            <v>71034</v>
          </cell>
          <cell r="B618" t="str">
            <v>CONECTOR TIPO PARAFUSO FENDIDO 25 MM2</v>
          </cell>
          <cell r="C618" t="str">
            <v>Un    </v>
          </cell>
          <cell r="D618">
            <v>2.39</v>
          </cell>
          <cell r="E618">
            <v>3.9</v>
          </cell>
          <cell r="F618">
            <v>6.29</v>
          </cell>
        </row>
        <row r="619">
          <cell r="A619">
            <v>71035</v>
          </cell>
          <cell r="B619" t="str">
            <v>CONECTOR TIPO PARAFUSO FENDIDO 35 MM2</v>
          </cell>
          <cell r="C619" t="str">
            <v>Un    </v>
          </cell>
          <cell r="D619">
            <v>2.5</v>
          </cell>
          <cell r="E619">
            <v>3.9</v>
          </cell>
          <cell r="F619">
            <v>6.4</v>
          </cell>
        </row>
        <row r="620">
          <cell r="A620">
            <v>71036</v>
          </cell>
          <cell r="B620" t="str">
            <v>CONECTOR TIPO PARAFUSO FENDIDO 50 MM2</v>
          </cell>
          <cell r="C620" t="str">
            <v>Un    </v>
          </cell>
          <cell r="D620">
            <v>3.4</v>
          </cell>
          <cell r="E620">
            <v>5.2</v>
          </cell>
          <cell r="F620">
            <v>8.6</v>
          </cell>
        </row>
        <row r="621">
          <cell r="A621">
            <v>71037</v>
          </cell>
          <cell r="B621" t="str">
            <v>CONECTOR TIPO PARAFUSO FENDIDO 70 MM2</v>
          </cell>
          <cell r="C621" t="str">
            <v>Un    </v>
          </cell>
          <cell r="D621">
            <v>4.8</v>
          </cell>
          <cell r="E621">
            <v>5.2</v>
          </cell>
          <cell r="F621">
            <v>10</v>
          </cell>
        </row>
        <row r="622">
          <cell r="A622">
            <v>71038</v>
          </cell>
          <cell r="B622" t="str">
            <v>CONECTOR TIPO PARAFUSO FENDIDO 95 MM2</v>
          </cell>
          <cell r="C622" t="str">
            <v>Un    </v>
          </cell>
          <cell r="D622">
            <v>7.95</v>
          </cell>
          <cell r="E622">
            <v>6.5</v>
          </cell>
          <cell r="F622">
            <v>14.45</v>
          </cell>
        </row>
        <row r="623">
          <cell r="A623">
            <v>71039</v>
          </cell>
          <cell r="B623" t="str">
            <v>CONECTOR TIPO PARAFUSO FENDIDO 120 MM2</v>
          </cell>
          <cell r="C623" t="str">
            <v>Un    </v>
          </cell>
          <cell r="D623">
            <v>8.45</v>
          </cell>
          <cell r="E623">
            <v>6.5</v>
          </cell>
          <cell r="F623">
            <v>14.95</v>
          </cell>
        </row>
        <row r="624">
          <cell r="A624">
            <v>71040</v>
          </cell>
          <cell r="B624" t="str">
            <v>CONECTOR TIPO PARAFUSO FENDIDO 150 MM2</v>
          </cell>
          <cell r="C624" t="str">
            <v>Un    </v>
          </cell>
          <cell r="D624">
            <v>10.76</v>
          </cell>
          <cell r="E624">
            <v>7.8</v>
          </cell>
          <cell r="F624">
            <v>18.56</v>
          </cell>
        </row>
        <row r="625">
          <cell r="A625">
            <v>71041</v>
          </cell>
          <cell r="B625" t="str">
            <v>CONECTOR TIPO PARAFUSO FENDIDO 185 MM2</v>
          </cell>
          <cell r="C625" t="str">
            <v>Un    </v>
          </cell>
          <cell r="D625">
            <v>14.2</v>
          </cell>
          <cell r="E625">
            <v>7.8</v>
          </cell>
          <cell r="F625">
            <v>22</v>
          </cell>
        </row>
        <row r="626">
          <cell r="A626">
            <v>71060</v>
          </cell>
          <cell r="B626" t="str">
            <v>CONTATOR 3 TF 40 - 9A</v>
          </cell>
          <cell r="C626" t="str">
            <v>Un    </v>
          </cell>
          <cell r="D626">
            <v>55.37</v>
          </cell>
          <cell r="E626">
            <v>26</v>
          </cell>
          <cell r="F626">
            <v>81.37</v>
          </cell>
        </row>
        <row r="627">
          <cell r="A627">
            <v>71061</v>
          </cell>
          <cell r="B627" t="str">
            <v>CONTATOR 3 TF 41 - 12A</v>
          </cell>
          <cell r="C627" t="str">
            <v>Un    </v>
          </cell>
          <cell r="D627">
            <v>56</v>
          </cell>
          <cell r="E627">
            <v>27.3</v>
          </cell>
          <cell r="F627">
            <v>83.3</v>
          </cell>
        </row>
        <row r="628">
          <cell r="A628">
            <v>71062</v>
          </cell>
          <cell r="B628" t="str">
            <v>CONTATOR 3 TF 42 - 16A</v>
          </cell>
          <cell r="C628" t="str">
            <v>Un    </v>
          </cell>
          <cell r="D628">
            <v>93.34</v>
          </cell>
          <cell r="E628">
            <v>28.6</v>
          </cell>
          <cell r="F628">
            <v>121.94</v>
          </cell>
        </row>
        <row r="629">
          <cell r="A629">
            <v>71063</v>
          </cell>
          <cell r="B629" t="str">
            <v>CONTATOR 3 TF 43 - 25A</v>
          </cell>
          <cell r="C629" t="str">
            <v>Un    </v>
          </cell>
          <cell r="D629">
            <v>109.32</v>
          </cell>
          <cell r="E629">
            <v>29.9</v>
          </cell>
          <cell r="F629">
            <v>139.22</v>
          </cell>
        </row>
        <row r="630">
          <cell r="A630">
            <v>71064</v>
          </cell>
          <cell r="B630" t="str">
            <v>CONTATOR 3 TF 44 - 32A</v>
          </cell>
          <cell r="C630" t="str">
            <v>Un    </v>
          </cell>
          <cell r="D630">
            <v>129.53</v>
          </cell>
          <cell r="E630">
            <v>31.2</v>
          </cell>
          <cell r="F630">
            <v>160.73</v>
          </cell>
        </row>
        <row r="631">
          <cell r="A631">
            <v>71070</v>
          </cell>
          <cell r="B631" t="str">
            <v>CONTATOR 3 TF 45 - 45A</v>
          </cell>
          <cell r="C631" t="str">
            <v>Un    </v>
          </cell>
          <cell r="D631">
            <v>207.14</v>
          </cell>
          <cell r="E631">
            <v>32.5</v>
          </cell>
          <cell r="F631">
            <v>239.64</v>
          </cell>
        </row>
        <row r="632">
          <cell r="A632">
            <v>71071</v>
          </cell>
          <cell r="B632" t="str">
            <v>CONTATOR 3 TF 47 - 63A</v>
          </cell>
          <cell r="C632" t="str">
            <v>Un    </v>
          </cell>
          <cell r="D632">
            <v>310.35</v>
          </cell>
          <cell r="E632">
            <v>33.8</v>
          </cell>
          <cell r="F632">
            <v>344.15</v>
          </cell>
        </row>
        <row r="633">
          <cell r="A633">
            <v>71072</v>
          </cell>
          <cell r="B633" t="str">
            <v>CONTATOR 3 TF 48 - 75A</v>
          </cell>
          <cell r="C633" t="str">
            <v>Un    </v>
          </cell>
          <cell r="D633">
            <v>481.73</v>
          </cell>
          <cell r="E633">
            <v>35.1</v>
          </cell>
          <cell r="F633">
            <v>516.83</v>
          </cell>
        </row>
        <row r="634">
          <cell r="A634">
            <v>71100</v>
          </cell>
          <cell r="B634" t="str">
            <v>COTOVELO EXTERNO P/CANALETA PLASTCICA HELLERMAN</v>
          </cell>
          <cell r="C634" t="str">
            <v>Un    </v>
          </cell>
          <cell r="D634">
            <v>0.49</v>
          </cell>
          <cell r="E634">
            <v>1.3</v>
          </cell>
          <cell r="F634">
            <v>1.79</v>
          </cell>
        </row>
        <row r="635">
          <cell r="A635">
            <v>71101</v>
          </cell>
          <cell r="B635" t="str">
            <v>COTOVELO INTERNO P/CANALETA PLASTICA HELLERMAN</v>
          </cell>
          <cell r="C635" t="str">
            <v>Un    </v>
          </cell>
          <cell r="D635">
            <v>0.49</v>
          </cell>
          <cell r="E635">
            <v>1.3</v>
          </cell>
          <cell r="F635">
            <v>1.79</v>
          </cell>
        </row>
        <row r="636">
          <cell r="A636">
            <v>71110</v>
          </cell>
          <cell r="B636" t="str">
            <v>CRUZETA MADEIRA DE LEI 2400X90X112,5 MM</v>
          </cell>
          <cell r="C636" t="str">
            <v>Un    </v>
          </cell>
          <cell r="D636">
            <v>68</v>
          </cell>
          <cell r="E636">
            <v>5.98</v>
          </cell>
          <cell r="F636">
            <v>73.98</v>
          </cell>
        </row>
        <row r="637">
          <cell r="A637">
            <v>71111</v>
          </cell>
          <cell r="B637" t="str">
            <v>CRUZETA HORIZONTAL 90º P/ELETROCALHA 50X50 MM</v>
          </cell>
          <cell r="C637" t="str">
            <v>Un    </v>
          </cell>
          <cell r="D637">
            <v>12.33</v>
          </cell>
          <cell r="E637">
            <v>2.6</v>
          </cell>
          <cell r="F637">
            <v>14.93</v>
          </cell>
        </row>
        <row r="638">
          <cell r="A638">
            <v>71115</v>
          </cell>
          <cell r="B638" t="str">
            <v>CURVA DE INVERSAO PARA ELETROCALHA 50 X 50 MM</v>
          </cell>
          <cell r="C638" t="str">
            <v>Un    </v>
          </cell>
          <cell r="D638">
            <v>11.32</v>
          </cell>
          <cell r="E638">
            <v>2.08</v>
          </cell>
          <cell r="F638">
            <v>13.4</v>
          </cell>
        </row>
        <row r="639">
          <cell r="A639">
            <v>71120</v>
          </cell>
          <cell r="B639" t="str">
            <v>CURVA 90 GRAUS FERRO ZINCADO DIAMETRO 1/2"</v>
          </cell>
          <cell r="C639" t="str">
            <v>Un    </v>
          </cell>
          <cell r="D639">
            <v>1.85</v>
          </cell>
          <cell r="E639">
            <v>1.3</v>
          </cell>
          <cell r="F639">
            <v>3.15</v>
          </cell>
        </row>
        <row r="640">
          <cell r="A640">
            <v>71121</v>
          </cell>
          <cell r="B640" t="str">
            <v>CURVA 90 GRAUS FERRO ZINCADO DIAMETRO 3/4"</v>
          </cell>
          <cell r="C640" t="str">
            <v>Un    </v>
          </cell>
          <cell r="D640">
            <v>2.52</v>
          </cell>
          <cell r="E640">
            <v>1.69</v>
          </cell>
          <cell r="F640">
            <v>4.21</v>
          </cell>
        </row>
        <row r="641">
          <cell r="A641">
            <v>71122</v>
          </cell>
          <cell r="B641" t="str">
            <v>CURVA 90 GRAUS FERRO ZINCADO DIAMETRO 1"</v>
          </cell>
          <cell r="C641" t="str">
            <v>Un    </v>
          </cell>
          <cell r="D641">
            <v>3.24</v>
          </cell>
          <cell r="E641">
            <v>1.82</v>
          </cell>
          <cell r="F641">
            <v>5.06</v>
          </cell>
        </row>
        <row r="642">
          <cell r="A642">
            <v>71123</v>
          </cell>
          <cell r="B642" t="str">
            <v>CURVA 90 GRAUS FERRO ZINCADO DIAMETRO 1.1/4"</v>
          </cell>
          <cell r="C642" t="str">
            <v>Un    </v>
          </cell>
          <cell r="D642">
            <v>8.18</v>
          </cell>
          <cell r="E642">
            <v>3.9</v>
          </cell>
          <cell r="F642">
            <v>12.08</v>
          </cell>
        </row>
        <row r="643">
          <cell r="A643">
            <v>71124</v>
          </cell>
          <cell r="B643" t="str">
            <v>CURVA 90 GRAUS FERRO ZINCADO DIAMETRO 1.1/2"</v>
          </cell>
          <cell r="C643" t="str">
            <v>Un    </v>
          </cell>
          <cell r="D643">
            <v>11.04</v>
          </cell>
          <cell r="E643">
            <v>4.5600000000000005</v>
          </cell>
          <cell r="F643">
            <v>15.6</v>
          </cell>
        </row>
        <row r="644">
          <cell r="A644">
            <v>71125</v>
          </cell>
          <cell r="B644" t="str">
            <v>CURVA 90 GRAUS FERRO ZINCADO DIAMETRO 2"</v>
          </cell>
          <cell r="C644" t="str">
            <v>Un    </v>
          </cell>
          <cell r="D644">
            <v>15.25</v>
          </cell>
          <cell r="E644">
            <v>6.11</v>
          </cell>
          <cell r="F644">
            <v>21.36</v>
          </cell>
        </row>
        <row r="645">
          <cell r="A645">
            <v>71126</v>
          </cell>
          <cell r="B645" t="str">
            <v>CURVA 90 GRAUS FERRO ZINCADO DIAMETRO 2.1/2"</v>
          </cell>
          <cell r="C645" t="str">
            <v>Un    </v>
          </cell>
          <cell r="D645">
            <v>32.5</v>
          </cell>
          <cell r="E645">
            <v>13</v>
          </cell>
          <cell r="F645">
            <v>45.5</v>
          </cell>
        </row>
        <row r="646">
          <cell r="A646">
            <v>71127</v>
          </cell>
          <cell r="B646" t="str">
            <v>CURVA 90 GRAUS FERRO ZINCADO DIAMETRO 3"</v>
          </cell>
          <cell r="C646" t="str">
            <v>Un    </v>
          </cell>
          <cell r="D646">
            <v>34.15</v>
          </cell>
          <cell r="E646">
            <v>19.5</v>
          </cell>
          <cell r="F646">
            <v>53.65</v>
          </cell>
        </row>
        <row r="647">
          <cell r="A647">
            <v>71128</v>
          </cell>
          <cell r="B647" t="str">
            <v>CURVA 90 GRAUS FERRO ZINCADO DIAMETRO 4"</v>
          </cell>
          <cell r="C647" t="str">
            <v>Un    </v>
          </cell>
          <cell r="D647">
            <v>59.8</v>
          </cell>
          <cell r="E647">
            <v>23.4</v>
          </cell>
          <cell r="F647">
            <v>83.2</v>
          </cell>
        </row>
        <row r="648">
          <cell r="A648">
            <v>71140</v>
          </cell>
          <cell r="B648" t="str">
            <v>CURVA DE 90 GRAUS DE PVC RIGIDO DIAM.1/2"</v>
          </cell>
          <cell r="C648" t="str">
            <v>Un    </v>
          </cell>
          <cell r="D648">
            <v>1.19</v>
          </cell>
          <cell r="E648">
            <v>0.91</v>
          </cell>
          <cell r="F648">
            <v>2.1</v>
          </cell>
        </row>
        <row r="649">
          <cell r="A649">
            <v>71141</v>
          </cell>
          <cell r="B649" t="str">
            <v>CURVA DE 90 GRAUS DE PVC RIGIDO DIAM. 3/4"</v>
          </cell>
          <cell r="C649" t="str">
            <v>Un    </v>
          </cell>
          <cell r="D649">
            <v>1.32</v>
          </cell>
          <cell r="E649">
            <v>1.3</v>
          </cell>
          <cell r="F649">
            <v>2.62</v>
          </cell>
        </row>
        <row r="650">
          <cell r="A650">
            <v>71142</v>
          </cell>
          <cell r="B650" t="str">
            <v>CURVA DE 90 GRAUS DE PVC RIGIDO DIAM. 1"</v>
          </cell>
          <cell r="C650" t="str">
            <v>Un    </v>
          </cell>
          <cell r="D650">
            <v>1.96</v>
          </cell>
          <cell r="E650">
            <v>1.69</v>
          </cell>
          <cell r="F650">
            <v>3.65</v>
          </cell>
        </row>
        <row r="651">
          <cell r="A651">
            <v>71143</v>
          </cell>
          <cell r="B651" t="str">
            <v>CURVA DE 90 GRAUS DE PVC RIGIDO DIAM. 1.1/4"</v>
          </cell>
          <cell r="C651" t="str">
            <v>Un    </v>
          </cell>
          <cell r="D651">
            <v>2.86</v>
          </cell>
          <cell r="E651">
            <v>2.6</v>
          </cell>
          <cell r="F651">
            <v>5.46</v>
          </cell>
        </row>
        <row r="652">
          <cell r="A652">
            <v>71144</v>
          </cell>
          <cell r="B652" t="str">
            <v>CURVA DE 90 GRAUS DE PVC RIGIDO DIAM. 1.1/2"</v>
          </cell>
          <cell r="C652" t="str">
            <v>Un    </v>
          </cell>
          <cell r="D652">
            <v>3.27</v>
          </cell>
          <cell r="E652">
            <v>5</v>
          </cell>
          <cell r="F652">
            <v>8.27</v>
          </cell>
        </row>
        <row r="653">
          <cell r="A653">
            <v>71145</v>
          </cell>
          <cell r="B653" t="str">
            <v>CURVA DE 90 GRAUS DE PVC RIGIDO DIAM. 2"</v>
          </cell>
          <cell r="C653" t="str">
            <v>Un    </v>
          </cell>
          <cell r="D653">
            <v>4.45</v>
          </cell>
          <cell r="E653">
            <v>4.94</v>
          </cell>
          <cell r="F653">
            <v>9.39</v>
          </cell>
        </row>
        <row r="654">
          <cell r="A654">
            <v>71146</v>
          </cell>
          <cell r="B654" t="str">
            <v>CURVA DE 90 GRAUS DE PVC RIGIDO DIAM. 2.1/2"</v>
          </cell>
          <cell r="C654" t="str">
            <v>Un    </v>
          </cell>
          <cell r="D654">
            <v>12.81</v>
          </cell>
          <cell r="E654">
            <v>10.4</v>
          </cell>
          <cell r="F654">
            <v>23.21</v>
          </cell>
        </row>
        <row r="655">
          <cell r="A655">
            <v>71147</v>
          </cell>
          <cell r="B655" t="str">
            <v>CURVA DE 90 GRAUS DE PVC RIGIDO DIAM. 3"</v>
          </cell>
          <cell r="C655" t="str">
            <v>Un    </v>
          </cell>
          <cell r="D655">
            <v>15.23</v>
          </cell>
          <cell r="E655">
            <v>13</v>
          </cell>
          <cell r="F655">
            <v>28.23</v>
          </cell>
        </row>
        <row r="656">
          <cell r="A656">
            <v>71148</v>
          </cell>
          <cell r="B656" t="str">
            <v>CURVA DE 90 GRAUS DE PVC RIGIDO DIAM. 4"</v>
          </cell>
          <cell r="C656" t="str">
            <v>Un    </v>
          </cell>
          <cell r="D656">
            <v>27.47</v>
          </cell>
          <cell r="E656">
            <v>15.6</v>
          </cell>
          <cell r="F656">
            <v>43.07</v>
          </cell>
        </row>
        <row r="657">
          <cell r="A657">
            <v>71150</v>
          </cell>
          <cell r="B657" t="str">
            <v>CURVA DE 90 GRAUS FERRO GALVANIZADO DIAM.1/2"</v>
          </cell>
          <cell r="C657" t="str">
            <v>Un    </v>
          </cell>
          <cell r="D657">
            <v>4.09</v>
          </cell>
          <cell r="E657">
            <v>1.3</v>
          </cell>
          <cell r="F657">
            <v>5.39</v>
          </cell>
        </row>
        <row r="658">
          <cell r="A658">
            <v>71151</v>
          </cell>
          <cell r="B658" t="str">
            <v>CURVA DE 90 GRAUS FERRO GALVANIZADO DIAM.3/4"</v>
          </cell>
          <cell r="C658" t="str">
            <v>Un    </v>
          </cell>
          <cell r="D658">
            <v>4.96</v>
          </cell>
          <cell r="E658">
            <v>1.69</v>
          </cell>
          <cell r="F658">
            <v>6.65</v>
          </cell>
        </row>
        <row r="659">
          <cell r="A659">
            <v>71152</v>
          </cell>
          <cell r="B659" t="str">
            <v>CURVA DE 90 GRAUS FERRO GALVANIZADO DIAM.1"</v>
          </cell>
          <cell r="C659" t="str">
            <v>Un    </v>
          </cell>
          <cell r="D659">
            <v>6.59</v>
          </cell>
          <cell r="E659">
            <v>1.82</v>
          </cell>
          <cell r="F659">
            <v>8.41</v>
          </cell>
        </row>
        <row r="660">
          <cell r="A660">
            <v>71153</v>
          </cell>
          <cell r="B660" t="str">
            <v>CURVA DE 90 GRAUS FERRO GALVANIZADO DIAM.1.1/4"</v>
          </cell>
          <cell r="C660" t="str">
            <v>Un    </v>
          </cell>
          <cell r="D660">
            <v>15.09</v>
          </cell>
          <cell r="E660">
            <v>3.9</v>
          </cell>
          <cell r="F660">
            <v>18.99</v>
          </cell>
        </row>
        <row r="661">
          <cell r="A661">
            <v>71154</v>
          </cell>
          <cell r="B661" t="str">
            <v>CURVA DE 90 GRAUS FERRO GALVANIZADO DIAM. 1.1/2"</v>
          </cell>
          <cell r="C661" t="str">
            <v>Un    </v>
          </cell>
          <cell r="D661">
            <v>15.5</v>
          </cell>
          <cell r="E661">
            <v>4.5600000000000005</v>
          </cell>
          <cell r="F661">
            <v>20.06</v>
          </cell>
        </row>
        <row r="662">
          <cell r="A662">
            <v>71155</v>
          </cell>
          <cell r="B662" t="str">
            <v>CURVA DE 90 GRAUS FERRO GALVANIZADO DIAM. 2"</v>
          </cell>
          <cell r="C662" t="str">
            <v>Un    </v>
          </cell>
          <cell r="D662">
            <v>29.5</v>
          </cell>
          <cell r="E662">
            <v>6.11</v>
          </cell>
          <cell r="F662">
            <v>35.61</v>
          </cell>
        </row>
        <row r="663">
          <cell r="A663">
            <v>71156</v>
          </cell>
          <cell r="B663" t="str">
            <v>CURVA DE 90 GRAUS FERRO GALVANIZADO DIAM. 2.1/2"</v>
          </cell>
          <cell r="C663" t="str">
            <v>Un    </v>
          </cell>
          <cell r="D663">
            <v>45.57</v>
          </cell>
          <cell r="E663">
            <v>13</v>
          </cell>
          <cell r="F663">
            <v>58.57</v>
          </cell>
        </row>
        <row r="664">
          <cell r="A664">
            <v>71157</v>
          </cell>
          <cell r="B664" t="str">
            <v>CURVA DE 90 GRAUS FERRO GALVANIZADO DIAM. 3"</v>
          </cell>
          <cell r="C664" t="str">
            <v>Un    </v>
          </cell>
          <cell r="D664">
            <v>65.2</v>
          </cell>
          <cell r="E664">
            <v>19.5</v>
          </cell>
          <cell r="F664">
            <v>84.7</v>
          </cell>
        </row>
        <row r="665">
          <cell r="A665">
            <v>71158</v>
          </cell>
          <cell r="B665" t="str">
            <v>CURVA DE 90 GRAUS FERRO GALVANIZADO DIAMETRO 4"</v>
          </cell>
          <cell r="C665" t="str">
            <v>Un    </v>
          </cell>
          <cell r="D665">
            <v>105.5</v>
          </cell>
          <cell r="E665">
            <v>23.4</v>
          </cell>
          <cell r="F665">
            <v>128.9</v>
          </cell>
        </row>
        <row r="666">
          <cell r="A666">
            <v>71159</v>
          </cell>
          <cell r="B666" t="str">
            <v>DESVIO A DIREITA PARA ELETROCALHA 50 X 50 MM</v>
          </cell>
          <cell r="C666" t="str">
            <v>Un    </v>
          </cell>
          <cell r="D666">
            <v>14.8</v>
          </cell>
          <cell r="E666">
            <v>2.08</v>
          </cell>
          <cell r="F666">
            <v>16.88</v>
          </cell>
        </row>
        <row r="667">
          <cell r="A667">
            <v>71170</v>
          </cell>
          <cell r="B667" t="str">
            <v>DIMMER ROTATIVO SIMPLES</v>
          </cell>
          <cell r="C667" t="str">
            <v>Un    </v>
          </cell>
          <cell r="D667">
            <v>66.63</v>
          </cell>
          <cell r="E667">
            <v>2.73</v>
          </cell>
          <cell r="F667">
            <v>69.36</v>
          </cell>
        </row>
        <row r="668">
          <cell r="A668">
            <v>71171</v>
          </cell>
          <cell r="B668" t="str">
            <v>DISJUNTOR MONOPOLAR DE 10 A 30-A</v>
          </cell>
          <cell r="C668" t="str">
            <v>Un    </v>
          </cell>
          <cell r="D668">
            <v>5.82</v>
          </cell>
          <cell r="E668">
            <v>3.9</v>
          </cell>
          <cell r="F668">
            <v>9.72</v>
          </cell>
        </row>
        <row r="669">
          <cell r="A669">
            <v>71172</v>
          </cell>
          <cell r="B669" t="str">
            <v>DISJUNTOR MONOPOLAR DE 35 A 50-A</v>
          </cell>
          <cell r="C669" t="str">
            <v>Un    </v>
          </cell>
          <cell r="D669">
            <v>8.75</v>
          </cell>
          <cell r="E669">
            <v>3.9</v>
          </cell>
          <cell r="F669">
            <v>12.65</v>
          </cell>
        </row>
        <row r="670">
          <cell r="A670">
            <v>71173</v>
          </cell>
          <cell r="B670" t="str">
            <v>DISJUNTOR TRIPOLAR DE 10 A 35-A</v>
          </cell>
          <cell r="C670" t="str">
            <v>Un    </v>
          </cell>
          <cell r="D670">
            <v>38.61</v>
          </cell>
          <cell r="E670">
            <v>13</v>
          </cell>
          <cell r="F670">
            <v>51.61</v>
          </cell>
        </row>
        <row r="671">
          <cell r="A671">
            <v>71174</v>
          </cell>
          <cell r="B671" t="str">
            <v>DISJUNTOR TRIPOLAR 40 A 50A</v>
          </cell>
          <cell r="C671" t="str">
            <v>Un    </v>
          </cell>
          <cell r="D671">
            <v>40</v>
          </cell>
          <cell r="E671">
            <v>13</v>
          </cell>
          <cell r="F671">
            <v>53</v>
          </cell>
        </row>
        <row r="672">
          <cell r="A672">
            <v>71175</v>
          </cell>
          <cell r="B672" t="str">
            <v>DISJUNTOR TRIPOLAR DE 60 A 100-A</v>
          </cell>
          <cell r="C672" t="str">
            <v>Un    </v>
          </cell>
          <cell r="D672">
            <v>56.67</v>
          </cell>
          <cell r="E672">
            <v>26</v>
          </cell>
          <cell r="F672">
            <v>82.67</v>
          </cell>
        </row>
        <row r="673">
          <cell r="A673">
            <v>71176</v>
          </cell>
          <cell r="B673" t="str">
            <v>DISJUNTOR TRIPOLAR DE 125-A</v>
          </cell>
          <cell r="C673" t="str">
            <v>Un    </v>
          </cell>
          <cell r="D673">
            <v>181.78</v>
          </cell>
          <cell r="E673">
            <v>26</v>
          </cell>
          <cell r="F673">
            <v>207.78</v>
          </cell>
        </row>
        <row r="674">
          <cell r="A674">
            <v>71177</v>
          </cell>
          <cell r="B674" t="str">
            <v>DISJUNTOR TRIPOLAR DE 150-A</v>
          </cell>
          <cell r="C674" t="str">
            <v>Un    </v>
          </cell>
          <cell r="D674">
            <v>181.78</v>
          </cell>
          <cell r="E674">
            <v>26</v>
          </cell>
          <cell r="F674">
            <v>207.78</v>
          </cell>
        </row>
        <row r="675">
          <cell r="A675">
            <v>71178</v>
          </cell>
          <cell r="B675" t="str">
            <v>DISJUNTOR TRIPOLAR DE 200-A</v>
          </cell>
          <cell r="C675" t="str">
            <v>Un    </v>
          </cell>
          <cell r="D675">
            <v>181.78</v>
          </cell>
          <cell r="E675">
            <v>26</v>
          </cell>
          <cell r="F675">
            <v>207.78</v>
          </cell>
        </row>
        <row r="676">
          <cell r="A676">
            <v>71179</v>
          </cell>
          <cell r="B676" t="str">
            <v>DISJUNTOR TRIPOLAR DE 225-A</v>
          </cell>
          <cell r="C676" t="str">
            <v>Un    </v>
          </cell>
          <cell r="D676">
            <v>181.78</v>
          </cell>
          <cell r="E676">
            <v>26</v>
          </cell>
          <cell r="F676">
            <v>207.78</v>
          </cell>
        </row>
        <row r="677">
          <cell r="A677">
            <v>71180</v>
          </cell>
          <cell r="B677" t="str">
            <v>DISJUNTOR TRIPOLAR DE 250-A</v>
          </cell>
          <cell r="C677" t="str">
            <v>Un    </v>
          </cell>
          <cell r="D677">
            <v>425.37</v>
          </cell>
          <cell r="E677">
            <v>26</v>
          </cell>
          <cell r="F677">
            <v>451.37</v>
          </cell>
        </row>
        <row r="678">
          <cell r="A678">
            <v>71181</v>
          </cell>
          <cell r="B678" t="str">
            <v>DISJUNTOR TRIPOLAR DE 300-A</v>
          </cell>
          <cell r="C678" t="str">
            <v>Un    </v>
          </cell>
          <cell r="D678">
            <v>1151.12</v>
          </cell>
          <cell r="E678">
            <v>26</v>
          </cell>
          <cell r="F678">
            <v>1177.12</v>
          </cell>
        </row>
        <row r="679">
          <cell r="A679">
            <v>71184</v>
          </cell>
          <cell r="B679" t="str">
            <v>DISPOSITIVO DE PROTEÇÃO CONTRA SURTOS (D.P.S.) 275V DE 8 A 40KA</v>
          </cell>
          <cell r="C679" t="str">
            <v>Un    </v>
          </cell>
          <cell r="D679">
            <v>42</v>
          </cell>
          <cell r="E679">
            <v>13</v>
          </cell>
          <cell r="F679">
            <v>55</v>
          </cell>
        </row>
        <row r="680">
          <cell r="A680">
            <v>71186</v>
          </cell>
          <cell r="B680" t="str">
            <v>DISPOSITIVO DE PROTEÇÃO CONTRA SURTOS (D.P.S.) 275V DE 90KA</v>
          </cell>
          <cell r="C680" t="str">
            <v>Un    </v>
          </cell>
          <cell r="D680">
            <v>120</v>
          </cell>
          <cell r="E680">
            <v>13</v>
          </cell>
          <cell r="F680">
            <v>133</v>
          </cell>
        </row>
        <row r="681">
          <cell r="A681">
            <v>71190</v>
          </cell>
          <cell r="B681" t="str">
            <v>ELETROCALHA CH.Aº PRE ZN. FOGO "C" C/ABAS 50X50 MM S/TAMPA</v>
          </cell>
          <cell r="C681" t="str">
            <v>M     </v>
          </cell>
          <cell r="D681">
            <v>8.31</v>
          </cell>
          <cell r="E681">
            <v>4.16</v>
          </cell>
          <cell r="F681">
            <v>12.47</v>
          </cell>
        </row>
        <row r="682">
          <cell r="A682">
            <v>71193</v>
          </cell>
          <cell r="B682" t="str">
            <v>ELETRODUTO PVC FLEXÍVEL -  MANGUEIRA CORRUGADA - DIAM. 1/2"</v>
          </cell>
          <cell r="C682" t="str">
            <v>M     </v>
          </cell>
          <cell r="D682">
            <v>0.84</v>
          </cell>
          <cell r="E682">
            <v>2.21</v>
          </cell>
          <cell r="F682">
            <v>3.05</v>
          </cell>
        </row>
        <row r="683">
          <cell r="A683">
            <v>71194</v>
          </cell>
          <cell r="B683" t="str">
            <v>ELETRODUTO PVC FLEXÍVEL - MANGUEIRA CORRUGADA - DIAM. 3/4"</v>
          </cell>
          <cell r="C683" t="str">
            <v>M     </v>
          </cell>
          <cell r="D683">
            <v>0.98</v>
          </cell>
          <cell r="E683">
            <v>2.21</v>
          </cell>
          <cell r="F683">
            <v>3.19</v>
          </cell>
        </row>
        <row r="684">
          <cell r="A684">
            <v>71195</v>
          </cell>
          <cell r="B684" t="str">
            <v>ELETRODUTO PVC FLEXÍVEL - MANGUEIRA CORRUGADA - DIAM. 1"</v>
          </cell>
          <cell r="C684" t="str">
            <v>M     </v>
          </cell>
          <cell r="D684">
            <v>1.36</v>
          </cell>
          <cell r="E684">
            <v>2.6</v>
          </cell>
          <cell r="F684">
            <v>3.96</v>
          </cell>
        </row>
        <row r="685">
          <cell r="A685">
            <v>71196</v>
          </cell>
          <cell r="B685" t="str">
            <v>ELETRODUTO PVC FLEXÍVEL - MANGUEIRA CORRUGADA - DIAM. 1 1/4"</v>
          </cell>
          <cell r="C685" t="str">
            <v>M     </v>
          </cell>
          <cell r="D685">
            <v>1.9300000000000002</v>
          </cell>
          <cell r="E685">
            <v>2.6</v>
          </cell>
          <cell r="F685">
            <v>4.53</v>
          </cell>
        </row>
        <row r="686">
          <cell r="A686">
            <v>71197</v>
          </cell>
          <cell r="B686" t="str">
            <v>ELETRODUTO PVC FLEXÍVEL - MANGUEIRA CORRUGADA - DIAM. 1 1/2"</v>
          </cell>
          <cell r="C686" t="str">
            <v>M     </v>
          </cell>
          <cell r="D686">
            <v>2</v>
          </cell>
          <cell r="E686">
            <v>4.8100000000000005</v>
          </cell>
          <cell r="F686">
            <v>6.81</v>
          </cell>
        </row>
        <row r="687">
          <cell r="A687">
            <v>71198</v>
          </cell>
          <cell r="B687" t="str">
            <v>ELETRODUTO PVC FLEXÍVEL - MANGUEIRA CORRUGADA - DIAM. 2"</v>
          </cell>
          <cell r="C687" t="str">
            <v>M     </v>
          </cell>
          <cell r="D687">
            <v>2.52</v>
          </cell>
          <cell r="E687">
            <v>6.5</v>
          </cell>
          <cell r="F687">
            <v>9.02</v>
          </cell>
        </row>
        <row r="688">
          <cell r="A688">
            <v>71199</v>
          </cell>
          <cell r="B688" t="str">
            <v>ELETRODUTO PVC FLEXÍVEL - MANGUEIRA CORRUGADA - DIAM. 3"</v>
          </cell>
          <cell r="C688" t="str">
            <v>M     </v>
          </cell>
          <cell r="D688">
            <v>3.2</v>
          </cell>
          <cell r="E688">
            <v>10.4</v>
          </cell>
          <cell r="F688">
            <v>13.6</v>
          </cell>
        </row>
        <row r="689">
          <cell r="A689">
            <v>71200</v>
          </cell>
          <cell r="B689" t="str">
            <v>ELETRODUTO DE PVC RIGIDO DIAMETRO 1/2"</v>
          </cell>
          <cell r="C689" t="str">
            <v>M     </v>
          </cell>
          <cell r="D689">
            <v>1.15</v>
          </cell>
          <cell r="E689">
            <v>2.21</v>
          </cell>
          <cell r="F689">
            <v>3.36</v>
          </cell>
        </row>
        <row r="690">
          <cell r="A690">
            <v>71201</v>
          </cell>
          <cell r="B690" t="str">
            <v>ELETRODUTO DE PVC RIGIDO DIAMETRO 3/4"</v>
          </cell>
          <cell r="C690" t="str">
            <v>M     </v>
          </cell>
          <cell r="D690">
            <v>1.19</v>
          </cell>
          <cell r="E690">
            <v>2.21</v>
          </cell>
          <cell r="F690">
            <v>3.4</v>
          </cell>
        </row>
        <row r="691">
          <cell r="A691">
            <v>71202</v>
          </cell>
          <cell r="B691" t="str">
            <v>ELETRODUTO DE PVC RIGIDO DIAMETRO 1"</v>
          </cell>
          <cell r="C691" t="str">
            <v>M     </v>
          </cell>
          <cell r="D691">
            <v>1.83</v>
          </cell>
          <cell r="E691">
            <v>2.6</v>
          </cell>
          <cell r="F691">
            <v>4.43</v>
          </cell>
        </row>
        <row r="692">
          <cell r="A692">
            <v>71203</v>
          </cell>
          <cell r="B692" t="str">
            <v>ELETRODUTO DE PVC RIGIDO DIAMETRO 1.1/2"</v>
          </cell>
          <cell r="C692" t="str">
            <v>M     </v>
          </cell>
          <cell r="D692">
            <v>2.91</v>
          </cell>
          <cell r="E692">
            <v>4.8100000000000005</v>
          </cell>
          <cell r="F692">
            <v>7.72</v>
          </cell>
        </row>
        <row r="693">
          <cell r="A693">
            <v>71204</v>
          </cell>
          <cell r="B693" t="str">
            <v>ELETRODUTO DE PVC RIGIDO DIAMETRO 1.1/4"</v>
          </cell>
          <cell r="C693" t="str">
            <v>M     </v>
          </cell>
          <cell r="D693">
            <v>2.39</v>
          </cell>
          <cell r="E693">
            <v>5.46</v>
          </cell>
          <cell r="F693">
            <v>7.85</v>
          </cell>
        </row>
        <row r="694">
          <cell r="A694">
            <v>71205</v>
          </cell>
          <cell r="B694" t="str">
            <v>ELETRODUTO DE PVC RIGIDO DIAMETRO 2"</v>
          </cell>
          <cell r="C694" t="str">
            <v>M     </v>
          </cell>
          <cell r="D694">
            <v>4.34</v>
          </cell>
          <cell r="E694">
            <v>6.5</v>
          </cell>
          <cell r="F694">
            <v>10.84</v>
          </cell>
        </row>
        <row r="695">
          <cell r="A695">
            <v>71206</v>
          </cell>
          <cell r="B695" t="str">
            <v>ELETRODUTO DE PVC RIGIDO DIAMETRO 2.1/2"</v>
          </cell>
          <cell r="C695" t="str">
            <v>M     </v>
          </cell>
          <cell r="D695">
            <v>10.61</v>
          </cell>
          <cell r="E695">
            <v>8.71</v>
          </cell>
          <cell r="F695">
            <v>19.32</v>
          </cell>
        </row>
        <row r="696">
          <cell r="A696">
            <v>71207</v>
          </cell>
          <cell r="B696" t="str">
            <v>ELETRODUTO DE PVC RIGIDO DIAMETRO 3"</v>
          </cell>
          <cell r="C696" t="str">
            <v>M     </v>
          </cell>
          <cell r="D696">
            <v>13.31</v>
          </cell>
          <cell r="E696">
            <v>10.4</v>
          </cell>
          <cell r="F696">
            <v>23.71</v>
          </cell>
        </row>
        <row r="697">
          <cell r="A697">
            <v>71208</v>
          </cell>
          <cell r="B697" t="str">
            <v>ELETRODUTO DE PVC RIGIDO DIAMETRO 4"</v>
          </cell>
          <cell r="C697" t="str">
            <v>M     </v>
          </cell>
          <cell r="D697">
            <v>20.97</v>
          </cell>
          <cell r="E697">
            <v>13</v>
          </cell>
          <cell r="F697">
            <v>33.97</v>
          </cell>
        </row>
        <row r="698">
          <cell r="A698">
            <v>71210</v>
          </cell>
          <cell r="B698" t="str">
            <v>ELETRODUTO FERRO GALVANIZADO DIAMETRO 1/2"</v>
          </cell>
          <cell r="C698" t="str">
            <v>M     </v>
          </cell>
          <cell r="D698">
            <v>3.95</v>
          </cell>
          <cell r="E698">
            <v>2.6</v>
          </cell>
          <cell r="F698">
            <v>6.55</v>
          </cell>
        </row>
        <row r="699">
          <cell r="A699">
            <v>71211</v>
          </cell>
          <cell r="B699" t="str">
            <v>ELETRODUTO FERRO GALVANIZADO DIAMETRO 3/4"</v>
          </cell>
          <cell r="C699" t="str">
            <v>M     </v>
          </cell>
          <cell r="D699">
            <v>4.65</v>
          </cell>
          <cell r="E699">
            <v>3.9</v>
          </cell>
          <cell r="F699">
            <v>8.55</v>
          </cell>
        </row>
        <row r="700">
          <cell r="A700">
            <v>71212</v>
          </cell>
          <cell r="B700" t="str">
            <v>ELETRODUTO FERRO GALVANIZADO DIAMETRO 1"</v>
          </cell>
          <cell r="C700" t="str">
            <v>M     </v>
          </cell>
          <cell r="D700">
            <v>5.72</v>
          </cell>
          <cell r="E700">
            <v>5.2</v>
          </cell>
          <cell r="F700">
            <v>10.92</v>
          </cell>
        </row>
        <row r="701">
          <cell r="A701">
            <v>71213</v>
          </cell>
          <cell r="B701" t="str">
            <v>ELETRODUTO FERRO GALVANIZADO DIAMETRO 1.1/4"</v>
          </cell>
          <cell r="C701" t="str">
            <v>M     </v>
          </cell>
          <cell r="D701">
            <v>7.6</v>
          </cell>
          <cell r="E701">
            <v>8.46</v>
          </cell>
          <cell r="F701">
            <v>16.06</v>
          </cell>
        </row>
        <row r="702">
          <cell r="A702">
            <v>71214</v>
          </cell>
          <cell r="B702" t="str">
            <v>ELETRODUTO FERRO GALVANIZADO DIAMETRO 1.1/2"</v>
          </cell>
          <cell r="C702" t="str">
            <v>M     </v>
          </cell>
          <cell r="D702">
            <v>8.68</v>
          </cell>
          <cell r="E702">
            <v>9.1</v>
          </cell>
          <cell r="F702">
            <v>17.78</v>
          </cell>
        </row>
        <row r="703">
          <cell r="A703">
            <v>71215</v>
          </cell>
          <cell r="B703" t="str">
            <v>ELETRODUTO FERRO GALVANIZADO DIAMETRO 2"</v>
          </cell>
          <cell r="C703" t="str">
            <v>M     </v>
          </cell>
          <cell r="D703">
            <v>12.69</v>
          </cell>
          <cell r="E703">
            <v>10.4</v>
          </cell>
          <cell r="F703">
            <v>23.09</v>
          </cell>
        </row>
        <row r="704">
          <cell r="A704">
            <v>71216</v>
          </cell>
          <cell r="B704" t="str">
            <v>ELETRODUTO FERRO GALVANIZADO DIAMETRO 2.1/2"</v>
          </cell>
          <cell r="C704" t="str">
            <v>M     </v>
          </cell>
          <cell r="D704">
            <v>22.07</v>
          </cell>
          <cell r="E704">
            <v>18.2</v>
          </cell>
          <cell r="F704">
            <v>40.27</v>
          </cell>
        </row>
        <row r="705">
          <cell r="A705">
            <v>71217</v>
          </cell>
          <cell r="B705" t="str">
            <v>ELETRODUTO FERRO GALVANIZADO DIAMETRO 3"</v>
          </cell>
          <cell r="C705" t="str">
            <v>M     </v>
          </cell>
          <cell r="D705">
            <v>26.93</v>
          </cell>
          <cell r="E705">
            <v>20.8</v>
          </cell>
          <cell r="F705">
            <v>47.73</v>
          </cell>
        </row>
        <row r="706">
          <cell r="A706">
            <v>71218</v>
          </cell>
          <cell r="B706" t="str">
            <v>ELETRODUTO FERRO GALVANIZADO DIAMETRO 4"</v>
          </cell>
          <cell r="C706" t="str">
            <v>M     </v>
          </cell>
          <cell r="D706">
            <v>30.52</v>
          </cell>
          <cell r="E706">
            <v>26</v>
          </cell>
          <cell r="F706">
            <v>56.52</v>
          </cell>
        </row>
        <row r="707">
          <cell r="A707">
            <v>71230</v>
          </cell>
          <cell r="B707" t="str">
            <v>ELETRODUTO METALICO FLEXIVEL DIAMETRO DIAM.1/2"</v>
          </cell>
          <cell r="C707" t="str">
            <v>M     </v>
          </cell>
          <cell r="D707">
            <v>2.75</v>
          </cell>
          <cell r="E707">
            <v>2.21</v>
          </cell>
          <cell r="F707">
            <v>4.96</v>
          </cell>
        </row>
        <row r="708">
          <cell r="A708">
            <v>71231</v>
          </cell>
          <cell r="B708" t="str">
            <v>ELETRODUTO METALICO FLEXIVEL DIAMETRO DIAM.3/4"</v>
          </cell>
          <cell r="C708" t="str">
            <v>M     </v>
          </cell>
          <cell r="D708">
            <v>3.14</v>
          </cell>
          <cell r="E708">
            <v>2.21</v>
          </cell>
          <cell r="F708">
            <v>5.35</v>
          </cell>
        </row>
        <row r="709">
          <cell r="A709">
            <v>71232</v>
          </cell>
          <cell r="B709" t="str">
            <v>ELETRODUTO METALICO FLEXIVEL DIAMETRO DIAM. 1"</v>
          </cell>
          <cell r="C709" t="str">
            <v>M     </v>
          </cell>
          <cell r="D709">
            <v>4.38</v>
          </cell>
          <cell r="E709">
            <v>2.21</v>
          </cell>
          <cell r="F709">
            <v>6.59</v>
          </cell>
        </row>
        <row r="710">
          <cell r="A710">
            <v>71240</v>
          </cell>
          <cell r="B710" t="str">
            <v>ELETRODUTO PVC FLEXIVEL (MANGUEIRA) DIAM.1/2"</v>
          </cell>
          <cell r="C710" t="str">
            <v>M     </v>
          </cell>
          <cell r="D710">
            <v>0.67</v>
          </cell>
          <cell r="E710">
            <v>2.21</v>
          </cell>
          <cell r="F710">
            <v>2.88</v>
          </cell>
        </row>
        <row r="711">
          <cell r="A711">
            <v>71241</v>
          </cell>
          <cell r="B711" t="str">
            <v>ELETRODUTO PVC FLEXIVEL (MANGUEIRA)DIAM.3/4"</v>
          </cell>
          <cell r="C711" t="str">
            <v>M     </v>
          </cell>
          <cell r="D711">
            <v>0.87</v>
          </cell>
          <cell r="E711">
            <v>2.21</v>
          </cell>
          <cell r="F711">
            <v>3.08</v>
          </cell>
        </row>
        <row r="712">
          <cell r="A712">
            <v>71242</v>
          </cell>
          <cell r="B712" t="str">
            <v>ELETRODUTO PVC FLEXIVEL (MANG.) DIAM.1"</v>
          </cell>
          <cell r="C712" t="str">
            <v>M     </v>
          </cell>
          <cell r="D712">
            <v>1.08</v>
          </cell>
          <cell r="E712">
            <v>2.6</v>
          </cell>
          <cell r="F712">
            <v>3.68</v>
          </cell>
        </row>
        <row r="713">
          <cell r="A713">
            <v>71243</v>
          </cell>
          <cell r="B713" t="str">
            <v>ELETRODUTO PVC FLEXIVEL (MANG.) DIAM.1.1/4"</v>
          </cell>
          <cell r="C713" t="str">
            <v>M     </v>
          </cell>
          <cell r="D713">
            <v>2.22</v>
          </cell>
          <cell r="E713">
            <v>2.6</v>
          </cell>
          <cell r="F713">
            <v>4.82</v>
          </cell>
        </row>
        <row r="714">
          <cell r="A714">
            <v>71244</v>
          </cell>
          <cell r="B714" t="str">
            <v>ELETRODUTO PVC FLEXIVEL (MANG.) DIAM.1.1/2"</v>
          </cell>
          <cell r="C714" t="str">
            <v>M     </v>
          </cell>
          <cell r="D714">
            <v>2.79</v>
          </cell>
          <cell r="E714">
            <v>4.8100000000000005</v>
          </cell>
          <cell r="F714">
            <v>7.6</v>
          </cell>
        </row>
        <row r="715">
          <cell r="A715">
            <v>71245</v>
          </cell>
          <cell r="B715" t="str">
            <v>ELETRODUTO PVC FLEXIVEL (MANG.) DIAM.2"</v>
          </cell>
          <cell r="C715" t="str">
            <v>M     </v>
          </cell>
          <cell r="D715">
            <v>3.68</v>
          </cell>
          <cell r="E715">
            <v>6.5</v>
          </cell>
          <cell r="F715">
            <v>10.18</v>
          </cell>
        </row>
        <row r="716">
          <cell r="A716">
            <v>71246</v>
          </cell>
          <cell r="B716" t="str">
            <v>ELETRODUTO PVC FLEXIVEL (MANG.) DIAM.3"</v>
          </cell>
          <cell r="C716" t="str">
            <v>M     </v>
          </cell>
          <cell r="D716">
            <v>7.64</v>
          </cell>
          <cell r="E716">
            <v>10.4</v>
          </cell>
          <cell r="F716">
            <v>18.04</v>
          </cell>
        </row>
        <row r="717">
          <cell r="A717">
            <v>71250</v>
          </cell>
          <cell r="B717" t="str">
            <v>ELETRODUTO ZINCADO DIAMETRO 1/2"</v>
          </cell>
          <cell r="C717" t="str">
            <v>M     </v>
          </cell>
          <cell r="D717">
            <v>2.66</v>
          </cell>
          <cell r="E717">
            <v>2.6</v>
          </cell>
          <cell r="F717">
            <v>5.26</v>
          </cell>
        </row>
        <row r="718">
          <cell r="A718">
            <v>71251</v>
          </cell>
          <cell r="B718" t="str">
            <v>ELETRODUTO ZINCADO DIAMETRO 3/4"</v>
          </cell>
          <cell r="C718" t="str">
            <v>M     </v>
          </cell>
          <cell r="D718">
            <v>3.2</v>
          </cell>
          <cell r="E718">
            <v>3.9</v>
          </cell>
          <cell r="F718">
            <v>7.1</v>
          </cell>
        </row>
        <row r="719">
          <cell r="A719">
            <v>71252</v>
          </cell>
          <cell r="B719" t="str">
            <v>ELETRODUTO ZINCADO DIAMETRO 1"</v>
          </cell>
          <cell r="C719" t="str">
            <v>M     </v>
          </cell>
          <cell r="D719">
            <v>3.78</v>
          </cell>
          <cell r="E719">
            <v>5.2</v>
          </cell>
          <cell r="F719">
            <v>8.98</v>
          </cell>
        </row>
        <row r="720">
          <cell r="A720">
            <v>71253</v>
          </cell>
          <cell r="B720" t="str">
            <v>ELETRODUTO ZINCADO DIAMETRO 1.1/4"</v>
          </cell>
          <cell r="C720" t="str">
            <v>M     </v>
          </cell>
          <cell r="D720">
            <v>8.17</v>
          </cell>
          <cell r="E720">
            <v>8.46</v>
          </cell>
          <cell r="F720">
            <v>16.63</v>
          </cell>
        </row>
        <row r="721">
          <cell r="A721">
            <v>71254</v>
          </cell>
          <cell r="B721" t="str">
            <v>ELETRODUTO ZINCADO DIAMETRO 1.1/2"</v>
          </cell>
          <cell r="C721" t="str">
            <v>M     </v>
          </cell>
          <cell r="D721">
            <v>10.41</v>
          </cell>
          <cell r="E721">
            <v>9.1</v>
          </cell>
          <cell r="F721">
            <v>19.51</v>
          </cell>
        </row>
        <row r="722">
          <cell r="A722">
            <v>71255</v>
          </cell>
          <cell r="B722" t="str">
            <v>ELETRODUTO ZINCADO DIAMETRO 2"</v>
          </cell>
          <cell r="C722" t="str">
            <v>M     </v>
          </cell>
          <cell r="D722">
            <v>12.58</v>
          </cell>
          <cell r="E722">
            <v>10.4</v>
          </cell>
          <cell r="F722">
            <v>22.98</v>
          </cell>
        </row>
        <row r="723">
          <cell r="A723">
            <v>71256</v>
          </cell>
          <cell r="B723" t="str">
            <v>ELETRODUTO ZINCADO DIAMETRO 2.1/2"</v>
          </cell>
          <cell r="C723" t="str">
            <v>M     </v>
          </cell>
          <cell r="D723">
            <v>16.94</v>
          </cell>
          <cell r="E723">
            <v>18.2</v>
          </cell>
          <cell r="F723">
            <v>35.14</v>
          </cell>
        </row>
        <row r="724">
          <cell r="A724">
            <v>71257</v>
          </cell>
          <cell r="B724" t="str">
            <v>ELETRODUTO ZINCADO DIAMETRO 3"</v>
          </cell>
          <cell r="C724" t="str">
            <v>M     </v>
          </cell>
          <cell r="D724">
            <v>25.96</v>
          </cell>
          <cell r="E724">
            <v>20.8</v>
          </cell>
          <cell r="F724">
            <v>46.76</v>
          </cell>
        </row>
        <row r="725">
          <cell r="A725">
            <v>71258</v>
          </cell>
          <cell r="B725" t="str">
            <v>ELETRODUTO ZINCADO DIAMETRO 4"</v>
          </cell>
          <cell r="C725" t="str">
            <v>M     </v>
          </cell>
          <cell r="D725">
            <v>36.26</v>
          </cell>
          <cell r="E725">
            <v>26</v>
          </cell>
          <cell r="F725">
            <v>62.26</v>
          </cell>
        </row>
        <row r="726">
          <cell r="A726">
            <v>71267</v>
          </cell>
          <cell r="B726" t="str">
            <v>ELO FUSÍVEL 5 H</v>
          </cell>
          <cell r="C726" t="str">
            <v>Un    </v>
          </cell>
          <cell r="D726">
            <v>1.33</v>
          </cell>
          <cell r="E726">
            <v>3.26</v>
          </cell>
          <cell r="F726">
            <v>4.59</v>
          </cell>
        </row>
        <row r="727">
          <cell r="A727">
            <v>71268</v>
          </cell>
          <cell r="B727" t="str">
            <v>ELO FUSÍVEL 6 K</v>
          </cell>
          <cell r="C727" t="str">
            <v>Un    </v>
          </cell>
          <cell r="D727">
            <v>1.34</v>
          </cell>
          <cell r="E727">
            <v>3.26</v>
          </cell>
          <cell r="F727">
            <v>4.6</v>
          </cell>
        </row>
        <row r="728">
          <cell r="A728">
            <v>71270</v>
          </cell>
          <cell r="B728" t="str">
            <v>ELO FUSIVEL 8 K - 15 KV</v>
          </cell>
          <cell r="C728" t="str">
            <v>Un    </v>
          </cell>
          <cell r="D728">
            <v>1.34</v>
          </cell>
          <cell r="E728">
            <v>3.26</v>
          </cell>
          <cell r="F728">
            <v>4.6</v>
          </cell>
        </row>
        <row r="729">
          <cell r="A729">
            <v>71271</v>
          </cell>
          <cell r="B729" t="str">
            <v>ELO FUSIVEL 10 K - 15 KV</v>
          </cell>
          <cell r="C729" t="str">
            <v>Un    </v>
          </cell>
          <cell r="D729">
            <v>1.34</v>
          </cell>
          <cell r="E729">
            <v>3.26</v>
          </cell>
          <cell r="F729">
            <v>4.6</v>
          </cell>
        </row>
        <row r="730">
          <cell r="A730">
            <v>71272</v>
          </cell>
          <cell r="B730" t="str">
            <v>EXTINTOR CO2 (6 KG)</v>
          </cell>
          <cell r="C730" t="str">
            <v>Un    </v>
          </cell>
          <cell r="D730">
            <v>280</v>
          </cell>
          <cell r="E730">
            <v>0</v>
          </cell>
          <cell r="F730">
            <v>280</v>
          </cell>
        </row>
        <row r="731">
          <cell r="A731">
            <v>71273</v>
          </cell>
          <cell r="B731" t="str">
            <v>EXTINTOR PO QUIMICO SECO (6 KG)</v>
          </cell>
          <cell r="C731" t="str">
            <v>Un    </v>
          </cell>
          <cell r="D731">
            <v>80</v>
          </cell>
          <cell r="E731">
            <v>0</v>
          </cell>
          <cell r="F731">
            <v>80</v>
          </cell>
        </row>
        <row r="732">
          <cell r="A732">
            <v>71274</v>
          </cell>
          <cell r="B732" t="str">
            <v>EXTINTOR AGUA PRESSURIZADA (10 LITROS)</v>
          </cell>
          <cell r="C732" t="str">
            <v>Un    </v>
          </cell>
          <cell r="D732">
            <v>80</v>
          </cell>
          <cell r="E732">
            <v>0</v>
          </cell>
          <cell r="F732">
            <v>80</v>
          </cell>
        </row>
        <row r="733">
          <cell r="A733">
            <v>71275</v>
          </cell>
          <cell r="B733" t="str">
            <v>ESTICADOR P/CABO DE AÇO</v>
          </cell>
          <cell r="C733" t="str">
            <v>Un    </v>
          </cell>
          <cell r="D733">
            <v>6.26</v>
          </cell>
          <cell r="E733">
            <v>2.6</v>
          </cell>
          <cell r="F733">
            <v>8.86</v>
          </cell>
        </row>
        <row r="734">
          <cell r="A734">
            <v>71277</v>
          </cell>
          <cell r="B734" t="str">
            <v>EMENDA INTERNA P/ELETROCALHA (50 X 50 mm)</v>
          </cell>
          <cell r="C734" t="str">
            <v>Un    </v>
          </cell>
          <cell r="D734">
            <v>1.53</v>
          </cell>
          <cell r="E734">
            <v>1.96</v>
          </cell>
          <cell r="F734">
            <v>3.49</v>
          </cell>
        </row>
        <row r="735">
          <cell r="A735">
            <v>71278</v>
          </cell>
          <cell r="B735" t="str">
            <v>ESPELHO BAQUELITE 4" X 2" 1 FURO RJ-45</v>
          </cell>
          <cell r="C735" t="str">
            <v>Un    </v>
          </cell>
          <cell r="D735">
            <v>1.97</v>
          </cell>
          <cell r="E735">
            <v>0.39</v>
          </cell>
          <cell r="F735">
            <v>2.36</v>
          </cell>
        </row>
        <row r="736">
          <cell r="A736">
            <v>71279</v>
          </cell>
          <cell r="B736" t="str">
            <v>ESPELHO BAQUELITE 4" X 2" 2 FUROS RJ-45</v>
          </cell>
          <cell r="C736" t="str">
            <v>Un    </v>
          </cell>
          <cell r="D736">
            <v>2.01</v>
          </cell>
          <cell r="E736">
            <v>0.42</v>
          </cell>
          <cell r="F736">
            <v>2.43</v>
          </cell>
        </row>
        <row r="737">
          <cell r="A737">
            <v>71280</v>
          </cell>
          <cell r="B737" t="str">
            <v>FIO DE COBRE NU No. 2,5 MM2 (45,05M /KG)</v>
          </cell>
          <cell r="C737" t="str">
            <v>M     </v>
          </cell>
          <cell r="D737">
            <v>0.76</v>
          </cell>
          <cell r="E737">
            <v>0.71</v>
          </cell>
          <cell r="F737">
            <v>1.47</v>
          </cell>
        </row>
        <row r="738">
          <cell r="A738">
            <v>71281</v>
          </cell>
          <cell r="B738" t="str">
            <v>FIO DE COBRE NU No. 4 MM2 (28,00 M/KG)</v>
          </cell>
          <cell r="C738" t="str">
            <v>M     </v>
          </cell>
          <cell r="D738">
            <v>1.23</v>
          </cell>
          <cell r="E738">
            <v>0.78</v>
          </cell>
          <cell r="F738">
            <v>2.01</v>
          </cell>
        </row>
        <row r="739">
          <cell r="A739">
            <v>71282</v>
          </cell>
          <cell r="B739" t="str">
            <v>FIO DE COBRE NU No. 6 MM2 (18,00 M/KG)</v>
          </cell>
          <cell r="C739" t="str">
            <v>M     </v>
          </cell>
          <cell r="D739">
            <v>1.78</v>
          </cell>
          <cell r="E739">
            <v>0.84</v>
          </cell>
          <cell r="F739">
            <v>2.62</v>
          </cell>
        </row>
        <row r="740">
          <cell r="A740">
            <v>71283</v>
          </cell>
          <cell r="B740" t="str">
            <v>FIO DE COBRE NU No. 10 MM2 (11,00 M/KG)</v>
          </cell>
          <cell r="C740" t="str">
            <v>M     </v>
          </cell>
          <cell r="D740">
            <v>2.9</v>
          </cell>
          <cell r="E740">
            <v>0.91</v>
          </cell>
          <cell r="F740">
            <v>3.81</v>
          </cell>
        </row>
        <row r="741">
          <cell r="A741">
            <v>71290</v>
          </cell>
          <cell r="B741" t="str">
            <v>FIO ISOLADO 750 V, PIRASTIC No. 1,5 MM2</v>
          </cell>
          <cell r="C741" t="str">
            <v>M     </v>
          </cell>
          <cell r="D741">
            <v>0.33</v>
          </cell>
          <cell r="E741">
            <v>0.66</v>
          </cell>
          <cell r="F741">
            <v>0.99</v>
          </cell>
        </row>
        <row r="742">
          <cell r="A742">
            <v>71291</v>
          </cell>
          <cell r="B742" t="str">
            <v>FIO ISOLADO 750 V, PIRASTIC No. 2,5 MM2</v>
          </cell>
          <cell r="C742" t="str">
            <v>M     </v>
          </cell>
          <cell r="D742">
            <v>0.51</v>
          </cell>
          <cell r="E742">
            <v>0.71</v>
          </cell>
          <cell r="F742">
            <v>1.22</v>
          </cell>
        </row>
        <row r="743">
          <cell r="A743">
            <v>71292</v>
          </cell>
          <cell r="B743" t="str">
            <v>FIO ISOLADO 750 V, PIRASTIC No. 4 MM2</v>
          </cell>
          <cell r="C743" t="str">
            <v>M     </v>
          </cell>
          <cell r="D743">
            <v>0.81</v>
          </cell>
          <cell r="E743">
            <v>0.78</v>
          </cell>
          <cell r="F743">
            <v>1.59</v>
          </cell>
        </row>
        <row r="744">
          <cell r="A744">
            <v>71293</v>
          </cell>
          <cell r="B744" t="str">
            <v>FIO ISOLADO 750 V, PIRASTIC No. 6 MM2</v>
          </cell>
          <cell r="C744" t="str">
            <v>M     </v>
          </cell>
          <cell r="D744">
            <v>1.18</v>
          </cell>
          <cell r="E744">
            <v>0.84</v>
          </cell>
          <cell r="F744">
            <v>2.02</v>
          </cell>
        </row>
        <row r="745">
          <cell r="A745">
            <v>71294</v>
          </cell>
          <cell r="B745" t="str">
            <v>FIO ISOLADO 750 V, PIRASTIC No. 10 MM2</v>
          </cell>
          <cell r="C745" t="str">
            <v>M     </v>
          </cell>
          <cell r="D745">
            <v>1.99</v>
          </cell>
          <cell r="E745">
            <v>0.91</v>
          </cell>
          <cell r="F745">
            <v>2.9</v>
          </cell>
        </row>
        <row r="746">
          <cell r="A746">
            <v>71300</v>
          </cell>
          <cell r="B746" t="str">
            <v>FIO TELEFONICO CCI 50/1 (USO INTERNO)</v>
          </cell>
          <cell r="C746" t="str">
            <v>M     </v>
          </cell>
          <cell r="D746">
            <v>0.30000000000000004</v>
          </cell>
          <cell r="E746">
            <v>0.71</v>
          </cell>
          <cell r="F746">
            <v>1.01</v>
          </cell>
        </row>
        <row r="747">
          <cell r="A747">
            <v>71301</v>
          </cell>
          <cell r="B747" t="str">
            <v>FIO TELEFONICO FEAA-80 (USO INTERNO E EXTERNO)</v>
          </cell>
          <cell r="C747" t="str">
            <v>M     </v>
          </cell>
          <cell r="D747">
            <v>0.75</v>
          </cell>
          <cell r="E747">
            <v>0.78</v>
          </cell>
          <cell r="F747">
            <v>1.53</v>
          </cell>
        </row>
        <row r="748">
          <cell r="A748">
            <v>71320</v>
          </cell>
          <cell r="B748" t="str">
            <v>FITA DE AUTO FUSAO, ROLO DE 2,00 M</v>
          </cell>
          <cell r="C748" t="str">
            <v>Un    </v>
          </cell>
          <cell r="D748">
            <v>2.84</v>
          </cell>
          <cell r="E748">
            <v>0.66</v>
          </cell>
          <cell r="F748">
            <v>3.5</v>
          </cell>
        </row>
        <row r="749">
          <cell r="A749">
            <v>71321</v>
          </cell>
          <cell r="B749" t="str">
            <v>FITA DE AUTO FUSAO, ROLO E 10,00 MM</v>
          </cell>
          <cell r="C749" t="str">
            <v>Un    </v>
          </cell>
          <cell r="D749">
            <v>11.98</v>
          </cell>
          <cell r="E749">
            <v>2.6</v>
          </cell>
          <cell r="F749">
            <v>14.58</v>
          </cell>
        </row>
        <row r="750">
          <cell r="A750">
            <v>71329</v>
          </cell>
          <cell r="B750" t="str">
            <v>FITA ISOLANTE, ROLO DE 5,00 M</v>
          </cell>
          <cell r="C750" t="str">
            <v>Un    </v>
          </cell>
          <cell r="D750">
            <v>1.33</v>
          </cell>
          <cell r="E750">
            <v>1.3</v>
          </cell>
          <cell r="F750">
            <v>2.63</v>
          </cell>
        </row>
        <row r="751">
          <cell r="A751">
            <v>71330</v>
          </cell>
          <cell r="B751" t="str">
            <v>FITA ISOLANTE, ROLO DE 10,00 M</v>
          </cell>
          <cell r="C751" t="str">
            <v>Un    </v>
          </cell>
          <cell r="D751">
            <v>2.03</v>
          </cell>
          <cell r="E751">
            <v>2.6</v>
          </cell>
          <cell r="F751">
            <v>4.63</v>
          </cell>
        </row>
        <row r="752">
          <cell r="A752">
            <v>71331</v>
          </cell>
          <cell r="B752" t="str">
            <v>FITA ISOLANTE, ROLO DE 20,00 M</v>
          </cell>
          <cell r="C752" t="str">
            <v>Un    </v>
          </cell>
          <cell r="D752">
            <v>2.58</v>
          </cell>
          <cell r="E752">
            <v>5.2</v>
          </cell>
          <cell r="F752">
            <v>7.78</v>
          </cell>
        </row>
        <row r="753">
          <cell r="A753">
            <v>71340</v>
          </cell>
          <cell r="B753" t="str">
            <v>FUSIVEL DZ RETARDADO ATE 25A</v>
          </cell>
          <cell r="C753" t="str">
            <v>Un    </v>
          </cell>
          <cell r="D753">
            <v>1.12</v>
          </cell>
          <cell r="E753">
            <v>0.66</v>
          </cell>
          <cell r="F753">
            <v>1.78</v>
          </cell>
        </row>
        <row r="754">
          <cell r="A754">
            <v>71341</v>
          </cell>
          <cell r="B754" t="str">
            <v>FUSIVEL DZ RETARDADO DE 35A A 63A</v>
          </cell>
          <cell r="C754" t="str">
            <v>Un    </v>
          </cell>
          <cell r="D754">
            <v>1.4</v>
          </cell>
          <cell r="E754">
            <v>0.66</v>
          </cell>
          <cell r="F754">
            <v>2.06</v>
          </cell>
        </row>
        <row r="755">
          <cell r="A755">
            <v>71360</v>
          </cell>
          <cell r="B755" t="str">
            <v>FUSIVEL NH DE 6 a 160A TAMNHO 00</v>
          </cell>
          <cell r="C755" t="str">
            <v>Un    </v>
          </cell>
          <cell r="D755">
            <v>5.75</v>
          </cell>
          <cell r="E755">
            <v>0.66</v>
          </cell>
          <cell r="F755">
            <v>6.41</v>
          </cell>
        </row>
        <row r="756">
          <cell r="A756">
            <v>71361</v>
          </cell>
          <cell r="B756" t="str">
            <v>FUSIVEL NH DE 36 a 250A TAMANHO 01</v>
          </cell>
          <cell r="C756" t="str">
            <v>Un    </v>
          </cell>
          <cell r="D756">
            <v>19.53</v>
          </cell>
          <cell r="E756">
            <v>0.66</v>
          </cell>
          <cell r="F756">
            <v>20.19</v>
          </cell>
        </row>
        <row r="757">
          <cell r="A757">
            <v>71362</v>
          </cell>
          <cell r="B757" t="str">
            <v>FUSIVEL NH DE 255 a 400A TAMANHO 02</v>
          </cell>
          <cell r="C757" t="str">
            <v>Un    </v>
          </cell>
          <cell r="D757">
            <v>26.77</v>
          </cell>
          <cell r="E757">
            <v>0.66</v>
          </cell>
          <cell r="F757">
            <v>27.43</v>
          </cell>
        </row>
        <row r="758">
          <cell r="A758">
            <v>71363</v>
          </cell>
          <cell r="B758" t="str">
            <v>FUSIVEL NH DE 400 a 630A TAMANHO 03</v>
          </cell>
          <cell r="C758" t="str">
            <v>Un    </v>
          </cell>
          <cell r="D758">
            <v>41.04</v>
          </cell>
          <cell r="E758">
            <v>0.66</v>
          </cell>
          <cell r="F758">
            <v>41.7</v>
          </cell>
        </row>
        <row r="759">
          <cell r="A759">
            <v>71371</v>
          </cell>
          <cell r="B759" t="str">
            <v>GRAMPO P/CABO DE AÇO 1/4"</v>
          </cell>
          <cell r="C759" t="str">
            <v>Un    </v>
          </cell>
          <cell r="D759">
            <v>0.4</v>
          </cell>
          <cell r="E759">
            <v>2.08</v>
          </cell>
          <cell r="F759">
            <v>2.48</v>
          </cell>
        </row>
        <row r="760">
          <cell r="A760">
            <v>71380</v>
          </cell>
          <cell r="B760" t="str">
            <v>HASTE COPPERWELD  3/4" X 2,40 M C/CONECTOR</v>
          </cell>
          <cell r="C760" t="str">
            <v>Un    </v>
          </cell>
          <cell r="D760">
            <v>19.5</v>
          </cell>
          <cell r="E760">
            <v>3.9</v>
          </cell>
          <cell r="F760">
            <v>23.4</v>
          </cell>
        </row>
        <row r="761">
          <cell r="A761">
            <v>71381</v>
          </cell>
          <cell r="B761" t="str">
            <v>HASTE COPPERWELD  5/8" X 3,00 M C/CONECTOR</v>
          </cell>
          <cell r="C761" t="str">
            <v>Un    </v>
          </cell>
          <cell r="D761">
            <v>25.89</v>
          </cell>
          <cell r="E761">
            <v>5.2</v>
          </cell>
          <cell r="F761">
            <v>31.09</v>
          </cell>
        </row>
        <row r="762">
          <cell r="A762">
            <v>71390</v>
          </cell>
          <cell r="B762" t="str">
            <v>HASTE CANTONEIRA 2,00 M  C/CONECTOR</v>
          </cell>
          <cell r="C762" t="str">
            <v>Un    </v>
          </cell>
          <cell r="D762">
            <v>29.54</v>
          </cell>
          <cell r="E762">
            <v>5.2</v>
          </cell>
          <cell r="F762">
            <v>34.74</v>
          </cell>
        </row>
        <row r="763">
          <cell r="A763">
            <v>71391</v>
          </cell>
          <cell r="B763" t="str">
            <v>HASTE CANTONEIRA 2,40 M C/CONECTOR</v>
          </cell>
          <cell r="C763" t="str">
            <v>Un    </v>
          </cell>
          <cell r="D763">
            <v>35.26</v>
          </cell>
          <cell r="E763">
            <v>6.5</v>
          </cell>
          <cell r="F763">
            <v>41.76</v>
          </cell>
        </row>
        <row r="764">
          <cell r="A764">
            <v>71400</v>
          </cell>
          <cell r="B764" t="str">
            <v>IGINITOR S-52 P/LAMPADA V.MET.2000 W.</v>
          </cell>
          <cell r="C764" t="str">
            <v>Un    </v>
          </cell>
          <cell r="D764">
            <v>22.43</v>
          </cell>
          <cell r="E764">
            <v>5.2</v>
          </cell>
          <cell r="F764">
            <v>27.63</v>
          </cell>
        </row>
        <row r="765">
          <cell r="A765">
            <v>71410</v>
          </cell>
          <cell r="B765" t="str">
            <v>INTERR.BIPOLAR SIMPLES 25-A(P/CONDIONADOR AR)</v>
          </cell>
          <cell r="C765" t="str">
            <v>Un    </v>
          </cell>
          <cell r="D765">
            <v>26.71</v>
          </cell>
          <cell r="E765">
            <v>4.8100000000000005</v>
          </cell>
          <cell r="F765">
            <v>31.52</v>
          </cell>
        </row>
        <row r="766">
          <cell r="A766">
            <v>71411</v>
          </cell>
          <cell r="B766" t="str">
            <v>INTERRUPTOR 1 SECAO LINHA X</v>
          </cell>
          <cell r="C766" t="str">
            <v>Un    </v>
          </cell>
          <cell r="D766">
            <v>2.99</v>
          </cell>
          <cell r="E766">
            <v>2.73</v>
          </cell>
          <cell r="F766">
            <v>5.72</v>
          </cell>
        </row>
        <row r="767">
          <cell r="A767">
            <v>71412</v>
          </cell>
          <cell r="B767" t="str">
            <v>INTERRUPTOR 2 SECOES LINHA X</v>
          </cell>
          <cell r="C767" t="str">
            <v>Un    </v>
          </cell>
          <cell r="D767">
            <v>5.2</v>
          </cell>
          <cell r="E767">
            <v>4.8100000000000005</v>
          </cell>
          <cell r="F767">
            <v>10.01</v>
          </cell>
        </row>
        <row r="768">
          <cell r="A768">
            <v>71430</v>
          </cell>
          <cell r="B768" t="str">
            <v>INTERRUPTOR INTERMEDIARIO (FOUR-WAY)</v>
          </cell>
          <cell r="C768" t="str">
            <v>Un    </v>
          </cell>
          <cell r="D768">
            <v>13.55</v>
          </cell>
          <cell r="E768">
            <v>6.89</v>
          </cell>
          <cell r="F768">
            <v>20.44</v>
          </cell>
        </row>
        <row r="769">
          <cell r="A769">
            <v>71431</v>
          </cell>
          <cell r="B769" t="str">
            <v>INTERRUPTOR PARALELO SIMPLES (1 SECAO)</v>
          </cell>
          <cell r="C769" t="str">
            <v>Un    </v>
          </cell>
          <cell r="D769">
            <v>6.12</v>
          </cell>
          <cell r="E769">
            <v>3.77</v>
          </cell>
          <cell r="F769">
            <v>9.89</v>
          </cell>
        </row>
        <row r="770">
          <cell r="A770">
            <v>71432</v>
          </cell>
          <cell r="B770" t="str">
            <v>INTERRUPTOR PARALELO DUPLO (2 SECOES)</v>
          </cell>
          <cell r="C770" t="str">
            <v>Un    </v>
          </cell>
          <cell r="D770">
            <v>12.8</v>
          </cell>
          <cell r="E770">
            <v>6.89</v>
          </cell>
          <cell r="F770">
            <v>19.69</v>
          </cell>
        </row>
        <row r="771">
          <cell r="A771">
            <v>71440</v>
          </cell>
          <cell r="B771" t="str">
            <v>INTERRUPTOR SIMPLES (1 SECAO)</v>
          </cell>
          <cell r="C771" t="str">
            <v>Un    </v>
          </cell>
          <cell r="D771">
            <v>4.05</v>
          </cell>
          <cell r="E771">
            <v>2.73</v>
          </cell>
          <cell r="F771">
            <v>6.78</v>
          </cell>
        </row>
        <row r="772">
          <cell r="A772">
            <v>71441</v>
          </cell>
          <cell r="B772" t="str">
            <v>INTERRUPTOR SIMPLES (2 SECOES)</v>
          </cell>
          <cell r="C772" t="str">
            <v>Un    </v>
          </cell>
          <cell r="D772">
            <v>9.53</v>
          </cell>
          <cell r="E772">
            <v>4.8100000000000005</v>
          </cell>
          <cell r="F772">
            <v>14.34</v>
          </cell>
        </row>
        <row r="773">
          <cell r="A773">
            <v>71442</v>
          </cell>
          <cell r="B773" t="str">
            <v>INTERRUPTOR SIMPLES (3 SECOES)</v>
          </cell>
          <cell r="C773" t="str">
            <v>Un    </v>
          </cell>
          <cell r="D773">
            <v>13.41</v>
          </cell>
          <cell r="E773">
            <v>6.89</v>
          </cell>
          <cell r="F773">
            <v>20.3</v>
          </cell>
        </row>
        <row r="774">
          <cell r="A774">
            <v>71443</v>
          </cell>
          <cell r="B774" t="str">
            <v>INTERRUPTOR SIMPLES 1 TOMADA UNIV. CONJUGADOS</v>
          </cell>
          <cell r="C774" t="str">
            <v>Un    </v>
          </cell>
          <cell r="D774">
            <v>12.39</v>
          </cell>
          <cell r="E774">
            <v>4.8100000000000005</v>
          </cell>
          <cell r="F774">
            <v>17.2</v>
          </cell>
        </row>
        <row r="775">
          <cell r="A775">
            <v>71450</v>
          </cell>
          <cell r="B775" t="str">
            <v>INTERRUPTOR DIFERENCIAL RESIDUAL (D.R.) BIPOLAR DE 25A-30mA</v>
          </cell>
          <cell r="C775" t="str">
            <v>Un    </v>
          </cell>
          <cell r="D775">
            <v>75.63</v>
          </cell>
          <cell r="E775">
            <v>7.8</v>
          </cell>
          <cell r="F775">
            <v>83.43</v>
          </cell>
        </row>
        <row r="776">
          <cell r="A776">
            <v>71451</v>
          </cell>
          <cell r="B776" t="str">
            <v>INTERRUPTOR DIFERENCIAL RESIDUAL (D.R.) BIPOLAR DE 40A-30mA</v>
          </cell>
          <cell r="C776" t="str">
            <v>Un    </v>
          </cell>
          <cell r="D776">
            <v>81.27</v>
          </cell>
          <cell r="E776">
            <v>7.8</v>
          </cell>
          <cell r="F776">
            <v>89.07</v>
          </cell>
        </row>
        <row r="777">
          <cell r="A777">
            <v>71452</v>
          </cell>
          <cell r="B777" t="str">
            <v>INTERRUPTOR DIFERENCIAL RESIDUAL (D.R.) BIPOLAR DE 63A-30mA</v>
          </cell>
          <cell r="C777" t="str">
            <v>Un    </v>
          </cell>
          <cell r="D777">
            <v>81.3</v>
          </cell>
          <cell r="E777">
            <v>7.8</v>
          </cell>
          <cell r="F777">
            <v>89.1</v>
          </cell>
        </row>
        <row r="778">
          <cell r="A778">
            <v>71455</v>
          </cell>
          <cell r="B778" t="str">
            <v>INTERRUPTOR DIFERENCIAL RESIDUAL (D.R.) TETRAPOLAR DE 25A-30mA</v>
          </cell>
          <cell r="C778" t="str">
            <v>Un    </v>
          </cell>
          <cell r="D778">
            <v>101.66</v>
          </cell>
          <cell r="E778">
            <v>13</v>
          </cell>
          <cell r="F778">
            <v>114.66</v>
          </cell>
        </row>
        <row r="779">
          <cell r="A779">
            <v>71456</v>
          </cell>
          <cell r="B779" t="str">
            <v>INTERRUPTOR DIFERENCIAL RESIDUAL (D.R.) TETRAPOLAR DE 40A-30mA</v>
          </cell>
          <cell r="C779" t="str">
            <v>Un    </v>
          </cell>
          <cell r="D779">
            <v>103.24</v>
          </cell>
          <cell r="E779">
            <v>13</v>
          </cell>
          <cell r="F779">
            <v>116.24</v>
          </cell>
        </row>
        <row r="780">
          <cell r="A780">
            <v>71457</v>
          </cell>
          <cell r="B780" t="str">
            <v>INTERRUPTOR DIFERENCIAL RESIDUAL (D.R.) TETRAPOLAR DE 63A-30mA</v>
          </cell>
          <cell r="C780" t="str">
            <v>Un    </v>
          </cell>
          <cell r="D780">
            <v>128.91</v>
          </cell>
          <cell r="E780">
            <v>13</v>
          </cell>
          <cell r="F780">
            <v>141.91</v>
          </cell>
        </row>
        <row r="781">
          <cell r="A781">
            <v>71460</v>
          </cell>
          <cell r="B781" t="str">
            <v>ISOLADOR EPOXI 25X30 (BUJAO)</v>
          </cell>
          <cell r="C781" t="str">
            <v>Un    </v>
          </cell>
          <cell r="D781">
            <v>2.37</v>
          </cell>
          <cell r="E781">
            <v>3.9</v>
          </cell>
          <cell r="F781">
            <v>6.27</v>
          </cell>
        </row>
        <row r="782">
          <cell r="A782">
            <v>71461</v>
          </cell>
          <cell r="B782" t="str">
            <v>ISOLADOR EPOXI 30X30 (BUJAO)</v>
          </cell>
          <cell r="C782" t="str">
            <v>Un    </v>
          </cell>
          <cell r="D782">
            <v>2.78</v>
          </cell>
          <cell r="E782">
            <v>3.9</v>
          </cell>
          <cell r="F782">
            <v>6.68</v>
          </cell>
        </row>
        <row r="783">
          <cell r="A783">
            <v>71462</v>
          </cell>
          <cell r="B783" t="str">
            <v>ISOLADOR EPOXI 40X30 (BUJAO)</v>
          </cell>
          <cell r="C783" t="str">
            <v>Un    </v>
          </cell>
          <cell r="D783">
            <v>4</v>
          </cell>
          <cell r="E783">
            <v>3.9</v>
          </cell>
          <cell r="F783">
            <v>7.9</v>
          </cell>
        </row>
        <row r="784">
          <cell r="A784">
            <v>71463</v>
          </cell>
          <cell r="B784" t="str">
            <v>ISOLADOR EPOXI 50X40 (BUJAO)</v>
          </cell>
          <cell r="C784" t="str">
            <v>Un    </v>
          </cell>
          <cell r="D784">
            <v>6.77</v>
          </cell>
          <cell r="E784">
            <v>3.9</v>
          </cell>
          <cell r="F784">
            <v>10.67</v>
          </cell>
        </row>
        <row r="785">
          <cell r="A785">
            <v>71464</v>
          </cell>
          <cell r="B785" t="str">
            <v>ISOLADOR EPOXI 60X30 (BUJAO)</v>
          </cell>
          <cell r="C785" t="str">
            <v>Un    </v>
          </cell>
          <cell r="D785">
            <v>4.9</v>
          </cell>
          <cell r="E785">
            <v>3.9</v>
          </cell>
          <cell r="F785">
            <v>8.8</v>
          </cell>
        </row>
        <row r="786">
          <cell r="A786">
            <v>71465</v>
          </cell>
          <cell r="B786" t="str">
            <v>ISOLADOR EPOXI 60 X 50 (BUJAO)</v>
          </cell>
          <cell r="C786" t="str">
            <v>Un    </v>
          </cell>
          <cell r="D786">
            <v>8.46</v>
          </cell>
          <cell r="E786">
            <v>3.9</v>
          </cell>
          <cell r="F786">
            <v>12.36</v>
          </cell>
        </row>
        <row r="787">
          <cell r="A787">
            <v>71470</v>
          </cell>
          <cell r="B787" t="str">
            <v>ISOLADOR DE BAQUELITA COM CHAPA DE ENCOSTO</v>
          </cell>
          <cell r="C787" t="str">
            <v>Un    </v>
          </cell>
          <cell r="D787">
            <v>7.68</v>
          </cell>
          <cell r="E787">
            <v>4.76</v>
          </cell>
          <cell r="F787">
            <v>12.44</v>
          </cell>
        </row>
        <row r="788">
          <cell r="A788">
            <v>71471</v>
          </cell>
          <cell r="B788" t="str">
            <v>ISOLADOR BAQUELITA SIMPLES C/SUP.E BRAÇADEIRA MET.1.1/2"</v>
          </cell>
          <cell r="C788" t="str">
            <v>Un    </v>
          </cell>
          <cell r="D788">
            <v>4.07</v>
          </cell>
          <cell r="E788">
            <v>4.5600000000000005</v>
          </cell>
          <cell r="F788">
            <v>8.63</v>
          </cell>
        </row>
        <row r="789">
          <cell r="A789">
            <v>71472</v>
          </cell>
          <cell r="B789" t="str">
            <v>ISOLADOR BAQUELITA C/GRAPA  P/CHUMBAR</v>
          </cell>
          <cell r="C789" t="str">
            <v>Un    </v>
          </cell>
          <cell r="D789">
            <v>2.67</v>
          </cell>
          <cell r="E789">
            <v>4.76</v>
          </cell>
          <cell r="F789">
            <v>7.43</v>
          </cell>
        </row>
        <row r="790">
          <cell r="A790">
            <v>71473</v>
          </cell>
          <cell r="B790" t="str">
            <v>ISOLADOR BAQUELITA C/CHAPA Aº  90º P/FIXAR EM QUINA (2 ISOLADOR)</v>
          </cell>
          <cell r="C790" t="str">
            <v>Un    </v>
          </cell>
          <cell r="D790">
            <v>9.01</v>
          </cell>
          <cell r="E790">
            <v>9.51</v>
          </cell>
          <cell r="F790">
            <v>18.52</v>
          </cell>
        </row>
        <row r="791">
          <cell r="A791">
            <v>71474</v>
          </cell>
          <cell r="B791" t="str">
            <v>ISOLADOR BAQUELITA EM SUP.MET.P/FIXAR ACIMA TUBO PROTEÇÃO</v>
          </cell>
          <cell r="C791" t="str">
            <v>Un    </v>
          </cell>
          <cell r="D791">
            <v>4.22</v>
          </cell>
          <cell r="E791">
            <v>4.76</v>
          </cell>
          <cell r="F791">
            <v>8.98</v>
          </cell>
        </row>
        <row r="792">
          <cell r="A792">
            <v>71480</v>
          </cell>
          <cell r="B792" t="str">
            <v>ISOLADOR ROLDANA PORCELANA 72 X 72</v>
          </cell>
          <cell r="C792" t="str">
            <v>Un    </v>
          </cell>
          <cell r="D792">
            <v>2.02</v>
          </cell>
          <cell r="E792">
            <v>2.6</v>
          </cell>
          <cell r="F792">
            <v>4.62</v>
          </cell>
        </row>
        <row r="793">
          <cell r="A793">
            <v>71481</v>
          </cell>
          <cell r="B793" t="str">
            <v>ISOLADOR ROLDANA PORCELANA 76 X 79</v>
          </cell>
          <cell r="C793" t="str">
            <v>Un    </v>
          </cell>
          <cell r="D793">
            <v>1.67</v>
          </cell>
          <cell r="E793">
            <v>2.6</v>
          </cell>
          <cell r="F793">
            <v>4.27</v>
          </cell>
        </row>
        <row r="794">
          <cell r="A794">
            <v>71490</v>
          </cell>
          <cell r="B794" t="str">
            <v>ISOLADOR ROLDANA PVC PEQUENO (101)</v>
          </cell>
          <cell r="C794" t="str">
            <v>Un    </v>
          </cell>
          <cell r="D794">
            <v>0.07</v>
          </cell>
          <cell r="E794">
            <v>1.96</v>
          </cell>
          <cell r="F794">
            <v>2.03</v>
          </cell>
        </row>
        <row r="795">
          <cell r="A795">
            <v>71491</v>
          </cell>
          <cell r="B795" t="str">
            <v>ISOLADOR ROLDANA PVC MEDIO (102)</v>
          </cell>
          <cell r="C795" t="str">
            <v>Un    </v>
          </cell>
          <cell r="D795">
            <v>0.1</v>
          </cell>
          <cell r="E795">
            <v>1.96</v>
          </cell>
          <cell r="F795">
            <v>2.06</v>
          </cell>
        </row>
        <row r="796">
          <cell r="A796">
            <v>71492</v>
          </cell>
          <cell r="B796" t="str">
            <v>ISOLADOR ROLDANA PVC GRANDE (103)</v>
          </cell>
          <cell r="C796" t="str">
            <v>Un    </v>
          </cell>
          <cell r="D796">
            <v>0.15</v>
          </cell>
          <cell r="E796">
            <v>2.6</v>
          </cell>
          <cell r="F796">
            <v>2.75</v>
          </cell>
        </row>
        <row r="797">
          <cell r="A797">
            <v>71500</v>
          </cell>
          <cell r="B797" t="str">
            <v>ISOLADOR, PINO 15 KV ROSCA 25 MM</v>
          </cell>
          <cell r="C797" t="str">
            <v>Un    </v>
          </cell>
          <cell r="D797">
            <v>31.1</v>
          </cell>
          <cell r="E797">
            <v>2.6</v>
          </cell>
          <cell r="F797">
            <v>33.7</v>
          </cell>
        </row>
        <row r="798">
          <cell r="A798">
            <v>71510</v>
          </cell>
          <cell r="B798" t="str">
            <v>LACO PREFORMADO DE DISTRIBUICAO</v>
          </cell>
          <cell r="C798" t="str">
            <v>Un    </v>
          </cell>
          <cell r="D798">
            <v>2.82</v>
          </cell>
          <cell r="E798">
            <v>2.6</v>
          </cell>
          <cell r="F798">
            <v>5.42</v>
          </cell>
        </row>
        <row r="799">
          <cell r="A799">
            <v>71520</v>
          </cell>
          <cell r="B799" t="str">
            <v>LAMPADA A VAPOR DE MERCURIO 125 W</v>
          </cell>
          <cell r="C799" t="str">
            <v>Un    </v>
          </cell>
          <cell r="D799">
            <v>10.04</v>
          </cell>
          <cell r="E799">
            <v>0.2</v>
          </cell>
          <cell r="F799">
            <v>10.24</v>
          </cell>
        </row>
        <row r="800">
          <cell r="A800">
            <v>71521</v>
          </cell>
          <cell r="B800" t="str">
            <v>LAMPADA A VAPOR MERCURIO 250 W</v>
          </cell>
          <cell r="C800" t="str">
            <v>Un    </v>
          </cell>
          <cell r="D800">
            <v>23.4</v>
          </cell>
          <cell r="E800">
            <v>0.2</v>
          </cell>
          <cell r="F800">
            <v>23.6</v>
          </cell>
        </row>
        <row r="801">
          <cell r="A801">
            <v>71522</v>
          </cell>
          <cell r="B801" t="str">
            <v>LAMPADA A VAPOR MERCURIO 400 W</v>
          </cell>
          <cell r="C801" t="str">
            <v>Un    </v>
          </cell>
          <cell r="D801">
            <v>35.97</v>
          </cell>
          <cell r="E801">
            <v>1.04</v>
          </cell>
          <cell r="F801">
            <v>37.01</v>
          </cell>
        </row>
        <row r="802">
          <cell r="A802">
            <v>71523</v>
          </cell>
          <cell r="B802" t="str">
            <v>LAMPADA A VAPOR METALICO 2000 W</v>
          </cell>
          <cell r="C802" t="str">
            <v>Un    </v>
          </cell>
          <cell r="D802">
            <v>524.43</v>
          </cell>
          <cell r="E802">
            <v>3.12</v>
          </cell>
          <cell r="F802">
            <v>527.55</v>
          </cell>
        </row>
        <row r="803">
          <cell r="A803">
            <v>71524</v>
          </cell>
          <cell r="B803" t="str">
            <v>LAMPADA VAPOR METALICO OVOIDE 70 W</v>
          </cell>
          <cell r="C803" t="str">
            <v>Un    </v>
          </cell>
          <cell r="D803">
            <v>57.81</v>
          </cell>
          <cell r="E803">
            <v>1.04</v>
          </cell>
          <cell r="F803">
            <v>58.85</v>
          </cell>
        </row>
        <row r="804">
          <cell r="A804">
            <v>71525</v>
          </cell>
          <cell r="B804" t="str">
            <v>LAMPADA VAPOR METALICO OVOIDE 150 W</v>
          </cell>
          <cell r="C804" t="str">
            <v>Un    </v>
          </cell>
          <cell r="D804">
            <v>57.81</v>
          </cell>
          <cell r="E804">
            <v>1.04</v>
          </cell>
          <cell r="F804">
            <v>58.85</v>
          </cell>
        </row>
        <row r="805">
          <cell r="A805">
            <v>71526</v>
          </cell>
          <cell r="B805" t="str">
            <v>LAMPADA VAPOR METALICO OVOIDE 250W</v>
          </cell>
          <cell r="C805" t="str">
            <v>Un    </v>
          </cell>
          <cell r="D805">
            <v>81.56</v>
          </cell>
          <cell r="E805">
            <v>1.04</v>
          </cell>
          <cell r="F805">
            <v>82.6</v>
          </cell>
        </row>
        <row r="806">
          <cell r="A806">
            <v>71527</v>
          </cell>
          <cell r="B806" t="str">
            <v>LAMPADA VAPOR METALICO OVOIDE 400 W</v>
          </cell>
          <cell r="C806" t="str">
            <v>Un    </v>
          </cell>
          <cell r="D806">
            <v>86.76</v>
          </cell>
          <cell r="E806">
            <v>1.04</v>
          </cell>
          <cell r="F806">
            <v>87.8</v>
          </cell>
        </row>
        <row r="807">
          <cell r="A807">
            <v>71528</v>
          </cell>
          <cell r="B807" t="str">
            <v>LAMPADA VAPOR METALICO TUBULAR 1000 W</v>
          </cell>
          <cell r="C807" t="str">
            <v>Un    </v>
          </cell>
          <cell r="D807">
            <v>384.59</v>
          </cell>
          <cell r="E807">
            <v>1.04</v>
          </cell>
          <cell r="F807">
            <v>385.63</v>
          </cell>
        </row>
        <row r="808">
          <cell r="A808">
            <v>71530</v>
          </cell>
          <cell r="B808" t="str">
            <v>LAMPADA FLUORESCENTE DE 20 W.</v>
          </cell>
          <cell r="C808" t="str">
            <v>Un    </v>
          </cell>
          <cell r="D808">
            <v>2.81</v>
          </cell>
          <cell r="E808">
            <v>0.2</v>
          </cell>
          <cell r="F808">
            <v>3.01</v>
          </cell>
        </row>
        <row r="809">
          <cell r="A809">
            <v>71531</v>
          </cell>
          <cell r="B809" t="str">
            <v>LAMPADA FLUORESCENTE DE 40 W.</v>
          </cell>
          <cell r="C809" t="str">
            <v>Un    </v>
          </cell>
          <cell r="D809">
            <v>2.81</v>
          </cell>
          <cell r="E809">
            <v>0.2</v>
          </cell>
          <cell r="F809">
            <v>3.01</v>
          </cell>
        </row>
        <row r="810">
          <cell r="A810">
            <v>71532</v>
          </cell>
          <cell r="B810" t="str">
            <v>LAMPADA FLUORESCENTE DE 16 W</v>
          </cell>
          <cell r="C810" t="str">
            <v>Un    </v>
          </cell>
          <cell r="D810">
            <v>3.38</v>
          </cell>
          <cell r="E810">
            <v>0.2</v>
          </cell>
          <cell r="F810">
            <v>3.58</v>
          </cell>
        </row>
        <row r="811">
          <cell r="A811">
            <v>71533</v>
          </cell>
          <cell r="B811" t="str">
            <v>LAMPADA FLUORESCENTE 32 W</v>
          </cell>
          <cell r="C811" t="str">
            <v>Un    </v>
          </cell>
          <cell r="D811">
            <v>3.38</v>
          </cell>
          <cell r="E811">
            <v>0.2</v>
          </cell>
          <cell r="F811">
            <v>3.58</v>
          </cell>
        </row>
        <row r="812">
          <cell r="A812">
            <v>71540</v>
          </cell>
          <cell r="B812" t="str">
            <v>LAMPADA INCANDESCENTE DE 40 W</v>
          </cell>
          <cell r="C812" t="str">
            <v>Un    </v>
          </cell>
          <cell r="D812">
            <v>0.93</v>
          </cell>
          <cell r="E812">
            <v>0.08</v>
          </cell>
          <cell r="F812">
            <v>1.01</v>
          </cell>
        </row>
        <row r="813">
          <cell r="A813">
            <v>71541</v>
          </cell>
          <cell r="B813" t="str">
            <v>LAMPADA INCANDESCENTE DE 60 W.</v>
          </cell>
          <cell r="C813" t="str">
            <v>Un    </v>
          </cell>
          <cell r="D813">
            <v>1.06</v>
          </cell>
          <cell r="E813">
            <v>0.08</v>
          </cell>
          <cell r="F813">
            <v>1.1400000000000001</v>
          </cell>
        </row>
        <row r="814">
          <cell r="A814">
            <v>71542</v>
          </cell>
          <cell r="B814" t="str">
            <v>LAMPADA INCANDESCENTE DE 100 W.</v>
          </cell>
          <cell r="C814" t="str">
            <v>Un    </v>
          </cell>
          <cell r="D814">
            <v>1.3</v>
          </cell>
          <cell r="E814">
            <v>0.08</v>
          </cell>
          <cell r="F814">
            <v>1.38</v>
          </cell>
        </row>
        <row r="815">
          <cell r="A815">
            <v>71543</v>
          </cell>
          <cell r="B815" t="str">
            <v>LAMPADA INCANDESCENTE DE 150 W.</v>
          </cell>
          <cell r="C815" t="str">
            <v>Un    </v>
          </cell>
          <cell r="D815">
            <v>2.37</v>
          </cell>
          <cell r="E815">
            <v>0.08</v>
          </cell>
          <cell r="F815">
            <v>2.45</v>
          </cell>
        </row>
        <row r="816">
          <cell r="A816">
            <v>71560</v>
          </cell>
          <cell r="B816" t="str">
            <v>LAMPADA MISTA DE 160 W</v>
          </cell>
          <cell r="C816" t="str">
            <v>Un    </v>
          </cell>
          <cell r="D816">
            <v>9.8</v>
          </cell>
          <cell r="E816">
            <v>0.2</v>
          </cell>
          <cell r="F816">
            <v>10</v>
          </cell>
        </row>
        <row r="817">
          <cell r="A817">
            <v>71561</v>
          </cell>
          <cell r="B817" t="str">
            <v>LAMPADA MISTA 250 W</v>
          </cell>
          <cell r="C817" t="str">
            <v>Un    </v>
          </cell>
          <cell r="D817">
            <v>14.34</v>
          </cell>
          <cell r="E817">
            <v>0.2</v>
          </cell>
          <cell r="F817">
            <v>14.54</v>
          </cell>
        </row>
        <row r="818">
          <cell r="A818">
            <v>71562</v>
          </cell>
          <cell r="B818" t="str">
            <v>LAMPADA MISTA 500 W</v>
          </cell>
          <cell r="C818" t="str">
            <v>Un    </v>
          </cell>
          <cell r="D818">
            <v>28.12</v>
          </cell>
          <cell r="E818">
            <v>3.12</v>
          </cell>
          <cell r="F818">
            <v>31.24</v>
          </cell>
        </row>
        <row r="819">
          <cell r="A819">
            <v>71564</v>
          </cell>
          <cell r="B819" t="str">
            <v>LAMPADA COMPACTA ELETRÔNICA 9 W</v>
          </cell>
          <cell r="C819" t="str">
            <v>Un    </v>
          </cell>
          <cell r="D819">
            <v>7.48</v>
          </cell>
          <cell r="E819">
            <v>0.08</v>
          </cell>
          <cell r="F819">
            <v>7.56</v>
          </cell>
        </row>
        <row r="820">
          <cell r="A820">
            <v>71565</v>
          </cell>
          <cell r="B820" t="str">
            <v>LAMPADA COMPACTA ELETRÔNICA 10 W</v>
          </cell>
          <cell r="C820" t="str">
            <v>Un    </v>
          </cell>
          <cell r="D820">
            <v>6.79</v>
          </cell>
          <cell r="E820">
            <v>0.08</v>
          </cell>
          <cell r="F820">
            <v>6.87</v>
          </cell>
        </row>
        <row r="821">
          <cell r="A821">
            <v>71566</v>
          </cell>
          <cell r="B821" t="str">
            <v>LAMPADA COMPACTA ELETRÔNICA 11 W</v>
          </cell>
          <cell r="C821" t="str">
            <v>Un    </v>
          </cell>
          <cell r="D821">
            <v>7.98</v>
          </cell>
          <cell r="E821">
            <v>0.08</v>
          </cell>
          <cell r="F821">
            <v>8.06</v>
          </cell>
        </row>
        <row r="822">
          <cell r="A822">
            <v>71567</v>
          </cell>
          <cell r="B822" t="str">
            <v>LAMPADA COMPACTA ELETRÔNICA 15 W</v>
          </cell>
          <cell r="C822" t="str">
            <v>Un    </v>
          </cell>
          <cell r="D822">
            <v>8.25</v>
          </cell>
          <cell r="E822">
            <v>0.08</v>
          </cell>
          <cell r="F822">
            <v>8.33</v>
          </cell>
        </row>
        <row r="823">
          <cell r="A823">
            <v>71570</v>
          </cell>
          <cell r="B823" t="str">
            <v>LAMPADA SPOT COMPTALUX 60 W. 250 V.</v>
          </cell>
          <cell r="C823" t="str">
            <v>Un    </v>
          </cell>
          <cell r="D823">
            <v>6.3</v>
          </cell>
          <cell r="E823">
            <v>0.08</v>
          </cell>
          <cell r="F823">
            <v>6.38</v>
          </cell>
        </row>
        <row r="824">
          <cell r="A824">
            <v>71571</v>
          </cell>
          <cell r="B824" t="str">
            <v>LAMPADA SPOT COMPTALUX 100 W. 250 V.</v>
          </cell>
          <cell r="C824" t="str">
            <v>Un    </v>
          </cell>
          <cell r="D824">
            <v>9.5</v>
          </cell>
          <cell r="E824">
            <v>0.08</v>
          </cell>
          <cell r="F824">
            <v>9.58</v>
          </cell>
        </row>
        <row r="825">
          <cell r="A825">
            <v>71577</v>
          </cell>
          <cell r="B825" t="str">
            <v>LAMPADA COMPACTA ELETRÔNICA 25/26 W</v>
          </cell>
          <cell r="C825" t="str">
            <v>Un    </v>
          </cell>
          <cell r="D825">
            <v>7.96</v>
          </cell>
          <cell r="E825">
            <v>0.08</v>
          </cell>
          <cell r="F825">
            <v>8.04</v>
          </cell>
        </row>
        <row r="826">
          <cell r="A826">
            <v>71580</v>
          </cell>
          <cell r="B826" t="str">
            <v>LAMPADA SPOT SIMPLES 60 W</v>
          </cell>
          <cell r="C826" t="str">
            <v>Un    </v>
          </cell>
          <cell r="D826">
            <v>1.5</v>
          </cell>
          <cell r="E826">
            <v>0.08</v>
          </cell>
          <cell r="F826">
            <v>1.58</v>
          </cell>
        </row>
        <row r="827">
          <cell r="A827">
            <v>71581</v>
          </cell>
          <cell r="B827" t="str">
            <v>LAMPADA SPOT SIMPLES 100 W</v>
          </cell>
          <cell r="C827" t="str">
            <v>Un    </v>
          </cell>
          <cell r="D827">
            <v>1.8</v>
          </cell>
          <cell r="E827">
            <v>0.08</v>
          </cell>
          <cell r="F827">
            <v>1.88</v>
          </cell>
        </row>
        <row r="828">
          <cell r="A828">
            <v>71590</v>
          </cell>
          <cell r="B828" t="str">
            <v>LAMPADA VAPOR DE SODIO OVOIDE 150 W</v>
          </cell>
          <cell r="C828" t="str">
            <v>Un    </v>
          </cell>
          <cell r="D828">
            <v>31.82</v>
          </cell>
          <cell r="E828">
            <v>0.2</v>
          </cell>
          <cell r="F828">
            <v>32.02</v>
          </cell>
        </row>
        <row r="829">
          <cell r="A829">
            <v>71591</v>
          </cell>
          <cell r="B829" t="str">
            <v>LAMPADA VAPOR DE SODIO (OVOIDE) 250 W</v>
          </cell>
          <cell r="C829" t="str">
            <v>Un    </v>
          </cell>
          <cell r="D829">
            <v>37.43</v>
          </cell>
          <cell r="E829">
            <v>0.2</v>
          </cell>
          <cell r="F829">
            <v>37.63</v>
          </cell>
        </row>
        <row r="830">
          <cell r="A830">
            <v>71592</v>
          </cell>
          <cell r="B830" t="str">
            <v>LAMPADA VAPOR DE SODIO (OVOIDE) 400W</v>
          </cell>
          <cell r="C830" t="str">
            <v>Un    </v>
          </cell>
          <cell r="D830">
            <v>42.27</v>
          </cell>
          <cell r="E830">
            <v>1.04</v>
          </cell>
          <cell r="F830">
            <v>43.31</v>
          </cell>
        </row>
        <row r="831">
          <cell r="A831">
            <v>71596</v>
          </cell>
          <cell r="B831" t="str">
            <v>LINE CORD UTP - 4P,CAT.5 E, FLEXIVEL, 2,0 M</v>
          </cell>
          <cell r="C831" t="str">
            <v>Un    </v>
          </cell>
          <cell r="D831">
            <v>2.2800000000000002</v>
          </cell>
          <cell r="E831">
            <v>1.69</v>
          </cell>
          <cell r="F831">
            <v>3.97</v>
          </cell>
        </row>
        <row r="832">
          <cell r="A832">
            <v>71600</v>
          </cell>
          <cell r="B832" t="str">
            <v>LUMINARIA ABERTA DE ALUMINIO (ATE 300 W) P/POSTE</v>
          </cell>
          <cell r="C832" t="str">
            <v>Un    </v>
          </cell>
          <cell r="D832">
            <v>16.37</v>
          </cell>
          <cell r="E832">
            <v>10.4</v>
          </cell>
          <cell r="F832">
            <v>26.77</v>
          </cell>
        </row>
        <row r="833">
          <cell r="A833">
            <v>71601</v>
          </cell>
          <cell r="B833" t="str">
            <v>LUMINARIA FECHAD.ILUM.PUBL.(MERC.SODIO 400W S/ALOJ.REATOR (1 LAMP)</v>
          </cell>
          <cell r="C833" t="str">
            <v>Un    </v>
          </cell>
          <cell r="D833">
            <v>90.42</v>
          </cell>
          <cell r="E833">
            <v>1.04</v>
          </cell>
          <cell r="F833">
            <v>91.46</v>
          </cell>
        </row>
        <row r="834">
          <cell r="A834">
            <v>71602</v>
          </cell>
          <cell r="B834" t="str">
            <v>LUMIN.FECHAD.ILUM.PUBLICA( MERC.SODIO 400W ) C/ALOJ.REATOR (1 LAMP)</v>
          </cell>
          <cell r="C834" t="str">
            <v>Un    </v>
          </cell>
          <cell r="D834">
            <v>120.83</v>
          </cell>
          <cell r="E834">
            <v>13</v>
          </cell>
          <cell r="F834">
            <v>133.83</v>
          </cell>
        </row>
        <row r="835">
          <cell r="A835">
            <v>71603</v>
          </cell>
          <cell r="B835" t="str">
            <v>LUMINARIA EXT.C/POSTE 2M, BASE CONC.2 GLOBOS/LEITOSOS</v>
          </cell>
          <cell r="C835" t="str">
            <v>Un    </v>
          </cell>
          <cell r="D835">
            <v>109.22</v>
          </cell>
          <cell r="E835">
            <v>14.45</v>
          </cell>
          <cell r="F835">
            <v>123.67</v>
          </cell>
        </row>
        <row r="836">
          <cell r="A836">
            <v>71604</v>
          </cell>
          <cell r="B836" t="str">
            <v>LUMINARIA CONJ.C/1 PETALA SIMPL.( ATE 400 W ) PADRAO B</v>
          </cell>
          <cell r="C836" t="str">
            <v>Un    </v>
          </cell>
          <cell r="D836">
            <v>273.42</v>
          </cell>
          <cell r="E836">
            <v>8.71</v>
          </cell>
          <cell r="F836">
            <v>282.13</v>
          </cell>
        </row>
        <row r="837">
          <cell r="A837">
            <v>71605</v>
          </cell>
          <cell r="B837" t="str">
            <v>LUMINARIA CONJ.C/2 PETALAS SIMPL.( ATE 400 W ) PADRAO B</v>
          </cell>
          <cell r="C837" t="str">
            <v>Un    </v>
          </cell>
          <cell r="D837">
            <v>350</v>
          </cell>
          <cell r="E837">
            <v>13.51</v>
          </cell>
          <cell r="F837">
            <v>363.51</v>
          </cell>
        </row>
        <row r="838">
          <cell r="A838">
            <v>71606</v>
          </cell>
          <cell r="B838" t="str">
            <v>LUMINARIA CONJ.C/3 PETALAS SIMPLES ( ATE 400 W ) PADRAO B</v>
          </cell>
          <cell r="C838" t="str">
            <v>Un    </v>
          </cell>
          <cell r="D838">
            <v>550</v>
          </cell>
          <cell r="E838">
            <v>18.32</v>
          </cell>
          <cell r="F838">
            <v>568.32</v>
          </cell>
        </row>
        <row r="839">
          <cell r="A839">
            <v>71607</v>
          </cell>
          <cell r="B839" t="str">
            <v>LUMINARIA CONJ.C/4 PETALAS SIMPLES ( ATE 400 W ) PADRAO B</v>
          </cell>
          <cell r="C839" t="str">
            <v>Un    </v>
          </cell>
          <cell r="D839">
            <v>720</v>
          </cell>
          <cell r="E839">
            <v>23.11</v>
          </cell>
          <cell r="F839">
            <v>743.11</v>
          </cell>
        </row>
        <row r="840">
          <cell r="A840">
            <v>71608</v>
          </cell>
          <cell r="B840" t="str">
            <v>LUMINARIA 1 PETALA VIDRO PLANO 250/400 W PADRAO A</v>
          </cell>
          <cell r="C840" t="str">
            <v>Un    </v>
          </cell>
          <cell r="D840">
            <v>264.46</v>
          </cell>
          <cell r="E840">
            <v>6.75</v>
          </cell>
          <cell r="F840">
            <v>271.21</v>
          </cell>
        </row>
        <row r="841">
          <cell r="A841">
            <v>71609</v>
          </cell>
          <cell r="B841" t="str">
            <v>LUMINARIA BLINDADA P/TETO (ATE 100 W)</v>
          </cell>
          <cell r="C841" t="str">
            <v>Un    </v>
          </cell>
          <cell r="D841">
            <v>45.84</v>
          </cell>
          <cell r="E841">
            <v>6.5</v>
          </cell>
          <cell r="F841">
            <v>52.34</v>
          </cell>
        </row>
        <row r="842">
          <cell r="A842">
            <v>71610</v>
          </cell>
          <cell r="B842" t="str">
            <v>LUM.TIPO ARANDELA BLINDADA A PROVA DE TEMPO 45 GR.ATE 100W</v>
          </cell>
          <cell r="C842" t="str">
            <v>Un    </v>
          </cell>
          <cell r="D842">
            <v>55.57</v>
          </cell>
          <cell r="E842">
            <v>5.2</v>
          </cell>
          <cell r="F842">
            <v>60.77</v>
          </cell>
        </row>
        <row r="843">
          <cell r="A843">
            <v>71611</v>
          </cell>
          <cell r="B843" t="str">
            <v>LUM.TIPO ARANDELA BLINDADA A PROVA DE TEMPO 45 GR ATE 200W</v>
          </cell>
          <cell r="C843" t="str">
            <v>Un    </v>
          </cell>
          <cell r="D843">
            <v>72.67</v>
          </cell>
          <cell r="E843">
            <v>5.2</v>
          </cell>
          <cell r="F843">
            <v>77.87</v>
          </cell>
        </row>
        <row r="844">
          <cell r="A844">
            <v>71620</v>
          </cell>
          <cell r="B844" t="str">
            <v>LUM.TIPO ARANDELA BLINDADA A PROVA DE TEMPO ATE 100 W 90 GR</v>
          </cell>
          <cell r="C844" t="str">
            <v>Un    </v>
          </cell>
          <cell r="D844">
            <v>55.57</v>
          </cell>
          <cell r="E844">
            <v>5.2</v>
          </cell>
          <cell r="F844">
            <v>60.77</v>
          </cell>
        </row>
        <row r="845">
          <cell r="A845">
            <v>71621</v>
          </cell>
          <cell r="B845" t="str">
            <v>LUM.TIPO ARANDELA BLINDADA A PROVA DE TEMPO 90 GR.ATE 200W</v>
          </cell>
          <cell r="C845" t="str">
            <v>Un    </v>
          </cell>
          <cell r="D845">
            <v>72.67</v>
          </cell>
          <cell r="E845">
            <v>5.2</v>
          </cell>
          <cell r="F845">
            <v>77.87</v>
          </cell>
        </row>
        <row r="846">
          <cell r="A846">
            <v>71630</v>
          </cell>
          <cell r="B846" t="str">
            <v>LUMINARIA DE EMBUTIR/REGULAVEL  (OLHO DE BOI) ATE 100W</v>
          </cell>
          <cell r="C846" t="str">
            <v>Un    </v>
          </cell>
          <cell r="D846">
            <v>5.76</v>
          </cell>
          <cell r="E846">
            <v>13</v>
          </cell>
          <cell r="F846">
            <v>18.76</v>
          </cell>
        </row>
        <row r="847">
          <cell r="A847">
            <v>71631</v>
          </cell>
          <cell r="B847" t="str">
            <v>LUMINARIA DE EMBUTIR FOCO FIXO (OLHO DE BOI) ATE 100 W</v>
          </cell>
          <cell r="C847" t="str">
            <v>Un    </v>
          </cell>
          <cell r="D847">
            <v>4.4</v>
          </cell>
          <cell r="E847">
            <v>13</v>
          </cell>
          <cell r="F847">
            <v>17.4</v>
          </cell>
        </row>
        <row r="848">
          <cell r="A848">
            <v>71640</v>
          </cell>
          <cell r="B848" t="str">
            <v>LUMINARIA DE TOPO OU OSBTACULO (1 X 60 W)</v>
          </cell>
          <cell r="C848" t="str">
            <v>Un    </v>
          </cell>
          <cell r="D848">
            <v>23.4</v>
          </cell>
          <cell r="E848">
            <v>13</v>
          </cell>
          <cell r="F848">
            <v>36.4</v>
          </cell>
        </row>
        <row r="849">
          <cell r="A849">
            <v>71641</v>
          </cell>
          <cell r="B849" t="str">
            <v>LUMINARIA PLAFON SOBREPOR P/LÂMP.INCANDESCENTE ATÉ 100W</v>
          </cell>
          <cell r="C849" t="str">
            <v>Un    </v>
          </cell>
          <cell r="D849">
            <v>4.88</v>
          </cell>
          <cell r="E849">
            <v>7.8</v>
          </cell>
          <cell r="F849">
            <v>12.68</v>
          </cell>
        </row>
        <row r="850">
          <cell r="A850">
            <v>71642</v>
          </cell>
          <cell r="B850" t="str">
            <v>LUMINARIA DE TOPO OU OBSTACULO  (2X60 W)</v>
          </cell>
          <cell r="C850" t="str">
            <v>Un    </v>
          </cell>
          <cell r="D850">
            <v>42.2</v>
          </cell>
          <cell r="E850">
            <v>13</v>
          </cell>
          <cell r="F850">
            <v>55.2</v>
          </cell>
        </row>
        <row r="851">
          <cell r="A851">
            <v>71643</v>
          </cell>
          <cell r="B851" t="str">
            <v>LUMINARIA PLAFON SOBREPOR P/LÂMP.COMPACTA ELETRÔNICA 1 X 26W</v>
          </cell>
          <cell r="C851" t="str">
            <v>Un    </v>
          </cell>
          <cell r="D851">
            <v>21.12</v>
          </cell>
          <cell r="E851">
            <v>7.8</v>
          </cell>
          <cell r="F851">
            <v>28.92</v>
          </cell>
        </row>
        <row r="852">
          <cell r="A852">
            <v>71644</v>
          </cell>
          <cell r="B852" t="str">
            <v>LUMINARIA PLAFON SOBREPOR P/LÂMP.COMPACTA ELETRÔNICA 2 X 26W</v>
          </cell>
          <cell r="C852" t="str">
            <v>Un    </v>
          </cell>
          <cell r="D852">
            <v>25.65</v>
          </cell>
          <cell r="E852">
            <v>7.8</v>
          </cell>
          <cell r="F852">
            <v>33.45</v>
          </cell>
        </row>
        <row r="853">
          <cell r="A853">
            <v>71655</v>
          </cell>
          <cell r="B853" t="str">
            <v>LUM.CIRC.S/VIDRO P/QUADRA E GALPÃO ATE 400 W (VAPOR METALICO)</v>
          </cell>
          <cell r="C853" t="str">
            <v>Un    </v>
          </cell>
          <cell r="D853">
            <v>51.94</v>
          </cell>
          <cell r="E853">
            <v>24.96</v>
          </cell>
          <cell r="F853">
            <v>76.9</v>
          </cell>
        </row>
        <row r="854">
          <cell r="A854">
            <v>71660</v>
          </cell>
          <cell r="B854" t="str">
            <v>LUMINARIA CIRCULAR COM VIDRO P/QUADRA 400 W, P/BASE E-40</v>
          </cell>
          <cell r="C854" t="str">
            <v>Un    </v>
          </cell>
          <cell r="D854">
            <v>61.1</v>
          </cell>
          <cell r="E854">
            <v>26</v>
          </cell>
          <cell r="F854">
            <v>87.1</v>
          </cell>
        </row>
        <row r="855">
          <cell r="A855">
            <v>71670</v>
          </cell>
          <cell r="B855" t="str">
            <v>LUMINARIA DE SOBREPOR USO AO TEMPO (TARTARUGA) ATE 100 W</v>
          </cell>
          <cell r="C855" t="str">
            <v>Un    </v>
          </cell>
          <cell r="D855">
            <v>31.83</v>
          </cell>
          <cell r="E855">
            <v>7.8</v>
          </cell>
          <cell r="F855">
            <v>39.63</v>
          </cell>
        </row>
        <row r="856">
          <cell r="A856">
            <v>71680</v>
          </cell>
          <cell r="B856" t="str">
            <v>LUMINARIA DE EMBUTIR P/LÂMPADA COMPACTA ELETRÔNICA 1X26W C/SOQ.</v>
          </cell>
          <cell r="C856" t="str">
            <v>Un    </v>
          </cell>
          <cell r="D856">
            <v>15.75</v>
          </cell>
          <cell r="E856">
            <v>6.75</v>
          </cell>
          <cell r="F856">
            <v>22.5</v>
          </cell>
        </row>
        <row r="857">
          <cell r="A857">
            <v>71681</v>
          </cell>
          <cell r="B857" t="str">
            <v>LUMINARIA DE EMBUTIR P/LÂMPADA COMPACTA ELETRÔNICA 2X26W C/SOQ.</v>
          </cell>
          <cell r="C857" t="str">
            <v>Un    </v>
          </cell>
          <cell r="D857">
            <v>19.57</v>
          </cell>
          <cell r="E857">
            <v>6.75</v>
          </cell>
          <cell r="F857">
            <v>26.32</v>
          </cell>
        </row>
        <row r="858">
          <cell r="A858">
            <v>71700</v>
          </cell>
          <cell r="B858" t="str">
            <v>LUVA FERRO GALVANIZADO DIAMETRO 1/2"</v>
          </cell>
          <cell r="C858" t="str">
            <v>Un    </v>
          </cell>
          <cell r="D858">
            <v>1.12</v>
          </cell>
          <cell r="E858">
            <v>0.39</v>
          </cell>
          <cell r="F858">
            <v>1.51</v>
          </cell>
        </row>
        <row r="859">
          <cell r="A859">
            <v>71701</v>
          </cell>
          <cell r="B859" t="str">
            <v>LUVA FERRO GALVANIZADO DIAMETRO 3/4"</v>
          </cell>
          <cell r="C859" t="str">
            <v>Un    </v>
          </cell>
          <cell r="D859">
            <v>1.25</v>
          </cell>
          <cell r="E859">
            <v>0.52</v>
          </cell>
          <cell r="F859">
            <v>1.77</v>
          </cell>
        </row>
        <row r="860">
          <cell r="A860">
            <v>71702</v>
          </cell>
          <cell r="B860" t="str">
            <v>LUVA FERRO GALVANIZADO DIAMETRO 1"</v>
          </cell>
          <cell r="C860" t="str">
            <v>Un    </v>
          </cell>
          <cell r="D860">
            <v>0.72</v>
          </cell>
          <cell r="E860">
            <v>0.78</v>
          </cell>
          <cell r="F860">
            <v>1.5</v>
          </cell>
        </row>
        <row r="861">
          <cell r="A861">
            <v>71703</v>
          </cell>
          <cell r="B861" t="str">
            <v>LUVA FERRO GALVANIZADO DIAMETRO 1.1/4"</v>
          </cell>
          <cell r="C861" t="str">
            <v>Un    </v>
          </cell>
          <cell r="D861">
            <v>2.89</v>
          </cell>
          <cell r="E861">
            <v>1.04</v>
          </cell>
          <cell r="F861">
            <v>3.93</v>
          </cell>
        </row>
        <row r="862">
          <cell r="A862">
            <v>71704</v>
          </cell>
          <cell r="B862" t="str">
            <v>LUVA FERRO GALVANIZADO DIAMETRO 1.1/2"</v>
          </cell>
          <cell r="C862" t="str">
            <v>Un    </v>
          </cell>
          <cell r="D862">
            <v>4.26</v>
          </cell>
          <cell r="E862">
            <v>1.43</v>
          </cell>
          <cell r="F862">
            <v>5.69</v>
          </cell>
        </row>
        <row r="863">
          <cell r="A863">
            <v>71705</v>
          </cell>
          <cell r="B863" t="str">
            <v>LUVA FERRO GALVANIZADO DIAMETRO 2"</v>
          </cell>
          <cell r="C863" t="str">
            <v>Un    </v>
          </cell>
          <cell r="D863">
            <v>5.3</v>
          </cell>
          <cell r="E863">
            <v>1.69</v>
          </cell>
          <cell r="F863">
            <v>6.99</v>
          </cell>
        </row>
        <row r="864">
          <cell r="A864">
            <v>71706</v>
          </cell>
          <cell r="B864" t="str">
            <v>LUVA FERRO GALVANIZADO DIAMETRO 2.1/2"</v>
          </cell>
          <cell r="C864" t="str">
            <v>Un    </v>
          </cell>
          <cell r="D864">
            <v>8.07</v>
          </cell>
          <cell r="E864">
            <v>3.26</v>
          </cell>
          <cell r="F864">
            <v>11.33</v>
          </cell>
        </row>
        <row r="865">
          <cell r="A865">
            <v>71707</v>
          </cell>
          <cell r="B865" t="str">
            <v>LUVA FERRO GALVANIZADO DIAMETRO 3"</v>
          </cell>
          <cell r="C865" t="str">
            <v>Un    </v>
          </cell>
          <cell r="D865">
            <v>12.57</v>
          </cell>
          <cell r="E865">
            <v>5.59</v>
          </cell>
          <cell r="F865">
            <v>18.16</v>
          </cell>
        </row>
        <row r="866">
          <cell r="A866">
            <v>71708</v>
          </cell>
          <cell r="B866" t="str">
            <v>LUVA FERRO GALVANIZADO DIAMETRO 4"</v>
          </cell>
          <cell r="C866" t="str">
            <v>Un    </v>
          </cell>
          <cell r="D866">
            <v>18.05</v>
          </cell>
          <cell r="E866">
            <v>7.16</v>
          </cell>
          <cell r="F866">
            <v>25.21</v>
          </cell>
        </row>
        <row r="867">
          <cell r="A867">
            <v>71710</v>
          </cell>
          <cell r="B867" t="str">
            <v>LUVA DE REDUÇÃO FERRO GALVANIZADO 1.1/2" X 3/4"</v>
          </cell>
          <cell r="C867" t="str">
            <v>Un    </v>
          </cell>
          <cell r="D867">
            <v>7.54</v>
          </cell>
          <cell r="E867">
            <v>3.64</v>
          </cell>
          <cell r="F867">
            <v>11.18</v>
          </cell>
        </row>
        <row r="868">
          <cell r="A868">
            <v>71720</v>
          </cell>
          <cell r="B868" t="str">
            <v>LUVA FERRO ZINCADO DIAMETRO 1/2"</v>
          </cell>
          <cell r="C868" t="str">
            <v>Un    </v>
          </cell>
          <cell r="D868">
            <v>0.94</v>
          </cell>
          <cell r="E868">
            <v>0.39</v>
          </cell>
          <cell r="F868">
            <v>1.33</v>
          </cell>
        </row>
        <row r="869">
          <cell r="A869">
            <v>71721</v>
          </cell>
          <cell r="B869" t="str">
            <v>LUVA FERRO ZINCADO DIAMETRO 1"</v>
          </cell>
          <cell r="C869" t="str">
            <v>Un    </v>
          </cell>
          <cell r="D869">
            <v>1.35</v>
          </cell>
          <cell r="E869">
            <v>0.78</v>
          </cell>
          <cell r="F869">
            <v>2.13</v>
          </cell>
        </row>
        <row r="870">
          <cell r="A870">
            <v>71722</v>
          </cell>
          <cell r="B870" t="str">
            <v>LUVA FERRO ZINCADO DIAMETRO 3/4"</v>
          </cell>
          <cell r="C870" t="str">
            <v>Un    </v>
          </cell>
          <cell r="D870">
            <v>0.97</v>
          </cell>
          <cell r="E870">
            <v>0.52</v>
          </cell>
          <cell r="F870">
            <v>1.49</v>
          </cell>
        </row>
        <row r="871">
          <cell r="A871">
            <v>71723</v>
          </cell>
          <cell r="B871" t="str">
            <v>LUVA FERRO ZINCADO DIAMETRO 1.1/4"</v>
          </cell>
          <cell r="C871" t="str">
            <v>Un    </v>
          </cell>
          <cell r="D871">
            <v>2.18</v>
          </cell>
          <cell r="E871">
            <v>1.04</v>
          </cell>
          <cell r="F871">
            <v>3.22</v>
          </cell>
        </row>
        <row r="872">
          <cell r="A872">
            <v>71724</v>
          </cell>
          <cell r="B872" t="str">
            <v>LUVA FERRO ZINCADO DIAMETRO 1.1/2"</v>
          </cell>
          <cell r="C872" t="str">
            <v>Un    </v>
          </cell>
          <cell r="D872">
            <v>3.39</v>
          </cell>
          <cell r="E872">
            <v>1.43</v>
          </cell>
          <cell r="F872">
            <v>4.82</v>
          </cell>
        </row>
        <row r="873">
          <cell r="A873">
            <v>71725</v>
          </cell>
          <cell r="B873" t="str">
            <v>LUVA FERRO ZINCADO DIAMETRO 2"</v>
          </cell>
          <cell r="C873" t="str">
            <v>Un    </v>
          </cell>
          <cell r="D873">
            <v>4.24</v>
          </cell>
          <cell r="E873">
            <v>1.69</v>
          </cell>
          <cell r="F873">
            <v>5.93</v>
          </cell>
        </row>
        <row r="874">
          <cell r="A874">
            <v>71726</v>
          </cell>
          <cell r="B874" t="str">
            <v>LUVA FERRO ZINCADO DIAMETRO 2.1/2"</v>
          </cell>
          <cell r="C874" t="str">
            <v>Un    </v>
          </cell>
          <cell r="D874">
            <v>6.23</v>
          </cell>
          <cell r="E874">
            <v>3.26</v>
          </cell>
          <cell r="F874">
            <v>9.49</v>
          </cell>
        </row>
        <row r="875">
          <cell r="A875">
            <v>71727</v>
          </cell>
          <cell r="B875" t="str">
            <v>LUVA FERRO ZINCADO DIAMETRO 3"</v>
          </cell>
          <cell r="C875" t="str">
            <v>Un    </v>
          </cell>
          <cell r="D875">
            <v>10.62</v>
          </cell>
          <cell r="E875">
            <v>5.59</v>
          </cell>
          <cell r="F875">
            <v>16.21</v>
          </cell>
        </row>
        <row r="876">
          <cell r="A876">
            <v>71728</v>
          </cell>
          <cell r="B876" t="str">
            <v>LUVA FERRO ZINCADO DIAMETRO 4"</v>
          </cell>
          <cell r="C876" t="str">
            <v>Un    </v>
          </cell>
          <cell r="D876">
            <v>15.09</v>
          </cell>
          <cell r="E876">
            <v>7.16</v>
          </cell>
          <cell r="F876">
            <v>22.25</v>
          </cell>
        </row>
        <row r="877">
          <cell r="A877">
            <v>71740</v>
          </cell>
          <cell r="B877" t="str">
            <v>LUVA PVC ROSQUEAVEL DIAMETRO 1/2"</v>
          </cell>
          <cell r="C877" t="str">
            <v>Un    </v>
          </cell>
          <cell r="D877">
            <v>0.42</v>
          </cell>
          <cell r="E877">
            <v>0.26</v>
          </cell>
          <cell r="F877">
            <v>0.68</v>
          </cell>
        </row>
        <row r="878">
          <cell r="A878">
            <v>71741</v>
          </cell>
          <cell r="B878" t="str">
            <v>LUVA PVC ROSQUEAVEL DIAMETRO 3/4"</v>
          </cell>
          <cell r="C878" t="str">
            <v>Un    </v>
          </cell>
          <cell r="D878">
            <v>0.53</v>
          </cell>
          <cell r="E878">
            <v>0.39</v>
          </cell>
          <cell r="F878">
            <v>0.92</v>
          </cell>
        </row>
        <row r="879">
          <cell r="A879">
            <v>71742</v>
          </cell>
          <cell r="B879" t="str">
            <v>LUVA PVC ROSQUEAVEL DIAMETRO 1"</v>
          </cell>
          <cell r="C879" t="str">
            <v>Un    </v>
          </cell>
          <cell r="D879">
            <v>0.81</v>
          </cell>
          <cell r="E879">
            <v>0.66</v>
          </cell>
          <cell r="F879">
            <v>1.47</v>
          </cell>
        </row>
        <row r="880">
          <cell r="A880">
            <v>71743</v>
          </cell>
          <cell r="B880" t="str">
            <v>LUVA PVC ROSQUEAVEL DIAMETRO 1.1/4"</v>
          </cell>
          <cell r="C880" t="str">
            <v>Un    </v>
          </cell>
          <cell r="D880">
            <v>1.9</v>
          </cell>
          <cell r="E880">
            <v>0.91</v>
          </cell>
          <cell r="F880">
            <v>2.81</v>
          </cell>
        </row>
        <row r="881">
          <cell r="A881">
            <v>71744</v>
          </cell>
          <cell r="B881" t="str">
            <v>LUVA PVC ROSQUEAVEL DIAMETRO 1.1/2"</v>
          </cell>
          <cell r="C881" t="str">
            <v>Un    </v>
          </cell>
          <cell r="D881">
            <v>2.37</v>
          </cell>
          <cell r="E881">
            <v>1.17</v>
          </cell>
          <cell r="F881">
            <v>3.54</v>
          </cell>
        </row>
        <row r="882">
          <cell r="A882">
            <v>71745</v>
          </cell>
          <cell r="B882" t="str">
            <v>LUVA PVC ROSQUEAVEL DIAMETRO 2"</v>
          </cell>
          <cell r="C882" t="str">
            <v>Un    </v>
          </cell>
          <cell r="D882">
            <v>3.82</v>
          </cell>
          <cell r="E882">
            <v>1.3</v>
          </cell>
          <cell r="F882">
            <v>5.12</v>
          </cell>
        </row>
        <row r="883">
          <cell r="A883">
            <v>71746</v>
          </cell>
          <cell r="B883" t="str">
            <v>LUVA PVC ROSQUEAVEL DIAMETRO 2.1/2"</v>
          </cell>
          <cell r="C883" t="str">
            <v>Un    </v>
          </cell>
          <cell r="D883">
            <v>10.4</v>
          </cell>
          <cell r="E883">
            <v>2.6</v>
          </cell>
          <cell r="F883">
            <v>13</v>
          </cell>
        </row>
        <row r="884">
          <cell r="A884">
            <v>71747</v>
          </cell>
          <cell r="B884" t="str">
            <v>LUVA PVC ROSQUEAVEL DIAMETRO 3"</v>
          </cell>
          <cell r="C884" t="str">
            <v>Un    </v>
          </cell>
          <cell r="D884">
            <v>12.68</v>
          </cell>
          <cell r="E884">
            <v>4.94</v>
          </cell>
          <cell r="F884">
            <v>17.62</v>
          </cell>
        </row>
        <row r="885">
          <cell r="A885">
            <v>71748</v>
          </cell>
          <cell r="B885" t="str">
            <v>LUVA PVC ROSQUEAVEL DIAMETRO 4"</v>
          </cell>
          <cell r="C885" t="str">
            <v>Un    </v>
          </cell>
          <cell r="D885">
            <v>24.63</v>
          </cell>
          <cell r="E885">
            <v>6.24</v>
          </cell>
          <cell r="F885">
            <v>30.87</v>
          </cell>
        </row>
        <row r="886">
          <cell r="A886">
            <v>71758</v>
          </cell>
          <cell r="B886" t="str">
            <v>&gt;</v>
          </cell>
          <cell r="C886" t="str">
            <v>UD    </v>
          </cell>
          <cell r="D886">
            <v>18.64</v>
          </cell>
          <cell r="E886">
            <v>0</v>
          </cell>
          <cell r="F886">
            <v>18.64</v>
          </cell>
        </row>
        <row r="887">
          <cell r="A887">
            <v>71759</v>
          </cell>
          <cell r="B887" t="str">
            <v>&gt;</v>
          </cell>
          <cell r="C887" t="str">
            <v>UD    </v>
          </cell>
          <cell r="D887">
            <v>0</v>
          </cell>
          <cell r="E887">
            <v>41.87</v>
          </cell>
          <cell r="F887">
            <v>41.87</v>
          </cell>
        </row>
        <row r="888">
          <cell r="A888">
            <v>71760</v>
          </cell>
          <cell r="B888" t="str">
            <v>MURETA ALV.C/PORTA VENEZ./REB./PINT./TELHA PLAN</v>
          </cell>
          <cell r="C888" t="str">
            <v>m2    </v>
          </cell>
          <cell r="D888">
            <v>297.66</v>
          </cell>
          <cell r="E888">
            <v>156.9</v>
          </cell>
          <cell r="F888">
            <v>454.56</v>
          </cell>
        </row>
        <row r="889">
          <cell r="A889">
            <v>71761</v>
          </cell>
          <cell r="B889" t="str">
            <v>MURETA ALV.S/ESQUADRIA C/REB.PINT./TELHA PLAN</v>
          </cell>
          <cell r="C889" t="str">
            <v>m2    </v>
          </cell>
          <cell r="D889">
            <v>142.3</v>
          </cell>
          <cell r="E889">
            <v>120.35</v>
          </cell>
          <cell r="F889">
            <v>262.65</v>
          </cell>
        </row>
        <row r="890">
          <cell r="A890">
            <v>71764</v>
          </cell>
          <cell r="B890" t="str">
            <v>MÃO FRANCESA SIMPLES LARGURA DE 50 MM</v>
          </cell>
          <cell r="C890" t="str">
            <v>Un    </v>
          </cell>
          <cell r="D890">
            <v>5.55</v>
          </cell>
          <cell r="E890">
            <v>2.08</v>
          </cell>
          <cell r="F890">
            <v>7.63</v>
          </cell>
        </row>
        <row r="891">
          <cell r="A891">
            <v>71765</v>
          </cell>
          <cell r="B891" t="str">
            <v>MAO FRANCESA PLANA DE ACO GALVANIZADO 726 MM</v>
          </cell>
          <cell r="C891" t="str">
            <v>Un    </v>
          </cell>
          <cell r="D891">
            <v>7.32</v>
          </cell>
          <cell r="E891">
            <v>1.96</v>
          </cell>
          <cell r="F891">
            <v>9.28</v>
          </cell>
        </row>
        <row r="892">
          <cell r="A892">
            <v>71768</v>
          </cell>
          <cell r="B892" t="str">
            <v>MASSA EPOXI CAIXA DE 250 G</v>
          </cell>
          <cell r="C892" t="str">
            <v>Un    </v>
          </cell>
          <cell r="D892">
            <v>7.65</v>
          </cell>
          <cell r="E892">
            <v>4.49</v>
          </cell>
          <cell r="F892">
            <v>12.14</v>
          </cell>
        </row>
        <row r="893">
          <cell r="A893">
            <v>71773</v>
          </cell>
          <cell r="B893" t="str">
            <v>NIPLE METALICO Fo.Zo. DIAMETRO 1"</v>
          </cell>
          <cell r="C893" t="str">
            <v>Un    </v>
          </cell>
          <cell r="D893">
            <v>3.3</v>
          </cell>
          <cell r="E893">
            <v>1.3</v>
          </cell>
          <cell r="F893">
            <v>4.6</v>
          </cell>
        </row>
        <row r="894">
          <cell r="A894">
            <v>71776</v>
          </cell>
          <cell r="B894" t="str">
            <v>NIPLE METALICO Fo.Zo. DIAMETRO 2.1/2"</v>
          </cell>
          <cell r="C894" t="str">
            <v>Un    </v>
          </cell>
          <cell r="D894">
            <v>9.26</v>
          </cell>
          <cell r="E894">
            <v>3.26</v>
          </cell>
          <cell r="F894">
            <v>12.52</v>
          </cell>
        </row>
        <row r="895">
          <cell r="A895">
            <v>71777</v>
          </cell>
          <cell r="B895" t="str">
            <v>NIPLE METALICO Fo.Zo. DIAMETRO 3"</v>
          </cell>
          <cell r="C895" t="str">
            <v>Un    </v>
          </cell>
          <cell r="D895">
            <v>26.76</v>
          </cell>
          <cell r="E895">
            <v>5.59</v>
          </cell>
          <cell r="F895">
            <v>32.35</v>
          </cell>
        </row>
        <row r="896">
          <cell r="A896">
            <v>71780</v>
          </cell>
          <cell r="B896" t="str">
            <v>NIPLE METALICO Fo.Zo. DIAMETRO 4"</v>
          </cell>
          <cell r="C896" t="str">
            <v>Un    </v>
          </cell>
          <cell r="D896">
            <v>41.12</v>
          </cell>
          <cell r="E896">
            <v>7.16</v>
          </cell>
          <cell r="F896">
            <v>48.28</v>
          </cell>
        </row>
        <row r="897">
          <cell r="A897">
            <v>71791</v>
          </cell>
          <cell r="B897" t="str">
            <v>NIPLE DUPLO FERRO GALVANIZADO 2"</v>
          </cell>
          <cell r="C897" t="str">
            <v>Un    </v>
          </cell>
          <cell r="D897">
            <v>13.76</v>
          </cell>
          <cell r="E897">
            <v>3.64</v>
          </cell>
          <cell r="F897">
            <v>17.4</v>
          </cell>
        </row>
        <row r="898">
          <cell r="A898">
            <v>71796</v>
          </cell>
          <cell r="B898" t="str">
            <v>ORGANIZADOR DE CABOS (GUIA)</v>
          </cell>
          <cell r="C898" t="str">
            <v>Un    </v>
          </cell>
          <cell r="D898">
            <v>17.54</v>
          </cell>
          <cell r="E898">
            <v>1.54</v>
          </cell>
          <cell r="F898">
            <v>19.08</v>
          </cell>
        </row>
        <row r="899">
          <cell r="A899">
            <v>71801</v>
          </cell>
          <cell r="B899" t="str">
            <v>PADRAO MONOFASICO 10 MM2 H=5 METROS</v>
          </cell>
          <cell r="C899" t="str">
            <v>Un    </v>
          </cell>
          <cell r="D899">
            <v>315.33</v>
          </cell>
          <cell r="E899">
            <v>33.7</v>
          </cell>
          <cell r="F899">
            <v>349.03</v>
          </cell>
        </row>
        <row r="900">
          <cell r="A900">
            <v>71805</v>
          </cell>
          <cell r="B900" t="str">
            <v>PADRAO MONOFASICO, 10 MM2 H=7 METROS</v>
          </cell>
          <cell r="C900" t="str">
            <v>Un    </v>
          </cell>
          <cell r="D900">
            <v>490</v>
          </cell>
          <cell r="E900">
            <v>33.7</v>
          </cell>
          <cell r="F900">
            <v>523.7</v>
          </cell>
        </row>
        <row r="901">
          <cell r="A901">
            <v>71820</v>
          </cell>
          <cell r="B901" t="str">
            <v>PADRAO TRIFASICO 16 MM2 H=7 METROS</v>
          </cell>
          <cell r="C901" t="str">
            <v>Un    </v>
          </cell>
          <cell r="D901">
            <v>903</v>
          </cell>
          <cell r="E901">
            <v>41.4</v>
          </cell>
          <cell r="F901">
            <v>944.4</v>
          </cell>
        </row>
        <row r="902">
          <cell r="A902">
            <v>71821</v>
          </cell>
          <cell r="B902" t="str">
            <v>PADRAO TRIFASICO 10 MM2  H=5 METROS</v>
          </cell>
          <cell r="C902" t="str">
            <v>Un    </v>
          </cell>
          <cell r="D902">
            <v>540</v>
          </cell>
          <cell r="E902">
            <v>41.4</v>
          </cell>
          <cell r="F902">
            <v>581.4</v>
          </cell>
        </row>
        <row r="903">
          <cell r="A903">
            <v>71822</v>
          </cell>
          <cell r="B903" t="str">
            <v>PADRAO TRIFASICO, 10 MM2 H=7 METROS</v>
          </cell>
          <cell r="C903" t="str">
            <v>Un    </v>
          </cell>
          <cell r="D903">
            <v>611</v>
          </cell>
          <cell r="E903">
            <v>41.4</v>
          </cell>
          <cell r="F903">
            <v>652.4</v>
          </cell>
        </row>
        <row r="904">
          <cell r="A904">
            <v>71823</v>
          </cell>
          <cell r="B904" t="str">
            <v>PADRAO TRIFASICO,16 MM2 H=5 METROS</v>
          </cell>
          <cell r="C904" t="str">
            <v>Un    </v>
          </cell>
          <cell r="D904">
            <v>632</v>
          </cell>
          <cell r="E904">
            <v>45.25</v>
          </cell>
          <cell r="F904">
            <v>677.25</v>
          </cell>
        </row>
        <row r="905">
          <cell r="A905">
            <v>71824</v>
          </cell>
          <cell r="B905" t="str">
            <v>PADRÃO TRIFASICO 35 MM H=7 METROS</v>
          </cell>
          <cell r="C905" t="str">
            <v>Un    </v>
          </cell>
          <cell r="D905">
            <v>1560</v>
          </cell>
          <cell r="E905">
            <v>41.4</v>
          </cell>
          <cell r="F905">
            <v>1601.4</v>
          </cell>
        </row>
        <row r="906">
          <cell r="A906">
            <v>71825</v>
          </cell>
          <cell r="B906" t="str">
            <v>PADRÃO TRIFASICO 35 MM H=5 METROS</v>
          </cell>
          <cell r="C906" t="str">
            <v>Un    </v>
          </cell>
          <cell r="D906">
            <v>1390</v>
          </cell>
          <cell r="E906">
            <v>41.4</v>
          </cell>
          <cell r="F906">
            <v>1431.4</v>
          </cell>
        </row>
        <row r="907">
          <cell r="A907">
            <v>71826</v>
          </cell>
          <cell r="B907" t="str">
            <v>PADRÃO TRIFASICO 25 MM H=7 METROS</v>
          </cell>
          <cell r="C907" t="str">
            <v>Un    </v>
          </cell>
          <cell r="D907">
            <v>1009.38</v>
          </cell>
          <cell r="E907">
            <v>41.4</v>
          </cell>
          <cell r="F907">
            <v>1050.78</v>
          </cell>
        </row>
        <row r="908">
          <cell r="A908">
            <v>71827</v>
          </cell>
          <cell r="B908" t="str">
            <v>PADRÃO TRIFASICO 25 MM H=5 METROS</v>
          </cell>
          <cell r="C908" t="str">
            <v>Un    </v>
          </cell>
          <cell r="D908">
            <v>872.83</v>
          </cell>
          <cell r="E908">
            <v>41.4</v>
          </cell>
          <cell r="F908">
            <v>914.23</v>
          </cell>
        </row>
        <row r="909">
          <cell r="A909">
            <v>71830</v>
          </cell>
          <cell r="B909" t="str">
            <v>PARA RAIOS DISTRIBUIÇÃO, VALVULA BLOCO 12 KV,  5 KVA</v>
          </cell>
          <cell r="C909" t="str">
            <v>Un    </v>
          </cell>
          <cell r="D909">
            <v>139</v>
          </cell>
          <cell r="E909">
            <v>19.5</v>
          </cell>
          <cell r="F909">
            <v>158.5</v>
          </cell>
        </row>
        <row r="910">
          <cell r="A910">
            <v>71831</v>
          </cell>
          <cell r="B910" t="str">
            <v>PARA RAIOS FRANKLIM 4 PONTAS</v>
          </cell>
          <cell r="C910" t="str">
            <v>Un    </v>
          </cell>
          <cell r="D910">
            <v>46.86</v>
          </cell>
          <cell r="E910">
            <v>19.5</v>
          </cell>
          <cell r="F910">
            <v>66.36</v>
          </cell>
        </row>
        <row r="911">
          <cell r="A911">
            <v>71833</v>
          </cell>
          <cell r="B911" t="str">
            <v>PARA RAIOS ÓXIDO DE ZINCO POLIMÉRICO S/CENTELHADOR 12KV,10KA</v>
          </cell>
          <cell r="C911" t="str">
            <v>Un    </v>
          </cell>
          <cell r="D911">
            <v>143.2</v>
          </cell>
          <cell r="E911">
            <v>19.5</v>
          </cell>
          <cell r="F911">
            <v>162.7</v>
          </cell>
        </row>
        <row r="912">
          <cell r="A912">
            <v>71835</v>
          </cell>
          <cell r="B912" t="str">
            <v>PARAFUSO FRANCES 16 X 45 MM</v>
          </cell>
          <cell r="C912" t="str">
            <v>Un    </v>
          </cell>
          <cell r="D912">
            <v>2.26</v>
          </cell>
          <cell r="E912">
            <v>2.34</v>
          </cell>
          <cell r="F912">
            <v>4.6</v>
          </cell>
        </row>
        <row r="913">
          <cell r="A913">
            <v>71840</v>
          </cell>
          <cell r="B913" t="str">
            <v>PARAFUSO MAQUINA  16  X 125 MM</v>
          </cell>
          <cell r="C913" t="str">
            <v>Un    </v>
          </cell>
          <cell r="D913">
            <v>3.38</v>
          </cell>
          <cell r="E913">
            <v>2.34</v>
          </cell>
          <cell r="F913">
            <v>5.72</v>
          </cell>
        </row>
        <row r="914">
          <cell r="A914">
            <v>71841</v>
          </cell>
          <cell r="B914" t="str">
            <v>PARAFUSO FRANCES 16 X 150 MM</v>
          </cell>
          <cell r="C914" t="str">
            <v>Un    </v>
          </cell>
          <cell r="D914">
            <v>4.06</v>
          </cell>
          <cell r="E914">
            <v>2.34</v>
          </cell>
          <cell r="F914">
            <v>6.4</v>
          </cell>
        </row>
        <row r="915">
          <cell r="A915">
            <v>71850</v>
          </cell>
          <cell r="B915" t="str">
            <v>PARAFUSO DE AJUSTE TIPO DZ ATE 25A</v>
          </cell>
          <cell r="C915" t="str">
            <v>Un    </v>
          </cell>
          <cell r="D915">
            <v>3.11</v>
          </cell>
          <cell r="E915">
            <v>0.66</v>
          </cell>
          <cell r="F915">
            <v>3.77</v>
          </cell>
        </row>
        <row r="916">
          <cell r="A916">
            <v>71851</v>
          </cell>
          <cell r="B916" t="str">
            <v>PARAFUSO DE AJUSTE TIPO DZ ATE 63A</v>
          </cell>
          <cell r="C916" t="str">
            <v>Un    </v>
          </cell>
          <cell r="D916">
            <v>3.69</v>
          </cell>
          <cell r="E916">
            <v>0.66</v>
          </cell>
          <cell r="F916">
            <v>4.35</v>
          </cell>
        </row>
        <row r="917">
          <cell r="A917">
            <v>71860</v>
          </cell>
          <cell r="B917" t="str">
            <v>PARAFUSO P/BUCHA S-5</v>
          </cell>
          <cell r="C917" t="str">
            <v>Un    </v>
          </cell>
          <cell r="D917">
            <v>0.06</v>
          </cell>
          <cell r="E917">
            <v>0.12</v>
          </cell>
          <cell r="F917">
            <v>0.18</v>
          </cell>
        </row>
        <row r="918">
          <cell r="A918">
            <v>71861</v>
          </cell>
          <cell r="B918" t="str">
            <v>PARAFUSO P/BUCHA S-6</v>
          </cell>
          <cell r="C918" t="str">
            <v>Un    </v>
          </cell>
          <cell r="D918">
            <v>0.06</v>
          </cell>
          <cell r="E918">
            <v>0.12</v>
          </cell>
          <cell r="F918">
            <v>0.18</v>
          </cell>
        </row>
        <row r="919">
          <cell r="A919">
            <v>71862</v>
          </cell>
          <cell r="B919" t="str">
            <v>PARAFUSO P/BUCHA S-8</v>
          </cell>
          <cell r="C919" t="str">
            <v>Un    </v>
          </cell>
          <cell r="D919">
            <v>0.06</v>
          </cell>
          <cell r="E919">
            <v>0.12</v>
          </cell>
          <cell r="F919">
            <v>0.18</v>
          </cell>
        </row>
        <row r="920">
          <cell r="A920">
            <v>71863</v>
          </cell>
          <cell r="B920" t="str">
            <v>PARAFUSO P/BUCHA S-10</v>
          </cell>
          <cell r="C920" t="str">
            <v>Un    </v>
          </cell>
          <cell r="D920">
            <v>0.06</v>
          </cell>
          <cell r="E920">
            <v>0.26</v>
          </cell>
          <cell r="F920">
            <v>0.32</v>
          </cell>
        </row>
        <row r="921">
          <cell r="A921">
            <v>71864</v>
          </cell>
          <cell r="B921" t="str">
            <v>PARAFUSO P/BUCHA S-12</v>
          </cell>
          <cell r="C921" t="str">
            <v>Un    </v>
          </cell>
          <cell r="D921">
            <v>0.06</v>
          </cell>
          <cell r="E921">
            <v>0.26</v>
          </cell>
          <cell r="F921">
            <v>0.32</v>
          </cell>
        </row>
        <row r="922">
          <cell r="A922">
            <v>71870</v>
          </cell>
          <cell r="B922" t="str">
            <v>PARAFUSO SEXTAVADO D = 1/4" X 5/8"</v>
          </cell>
          <cell r="C922" t="str">
            <v>Un    </v>
          </cell>
          <cell r="D922">
            <v>0.1</v>
          </cell>
          <cell r="E922">
            <v>0</v>
          </cell>
          <cell r="F922">
            <v>0.1</v>
          </cell>
        </row>
        <row r="923">
          <cell r="A923">
            <v>71871</v>
          </cell>
          <cell r="B923" t="str">
            <v>PARAFUSO SEXTAVADO D = 3/8" X 3/4"</v>
          </cell>
          <cell r="C923" t="str">
            <v>Un    </v>
          </cell>
          <cell r="D923">
            <v>0.25</v>
          </cell>
          <cell r="E923">
            <v>0</v>
          </cell>
          <cell r="F923">
            <v>0.25</v>
          </cell>
        </row>
        <row r="924">
          <cell r="A924">
            <v>71872</v>
          </cell>
          <cell r="B924" t="str">
            <v>PARAFUSO SEXTAVADO  CABEÇA LENTILHA D = 1/4" X 5/8"</v>
          </cell>
          <cell r="C924" t="str">
            <v>Un    </v>
          </cell>
          <cell r="D924">
            <v>0.11</v>
          </cell>
          <cell r="E924">
            <v>0</v>
          </cell>
          <cell r="F924">
            <v>0.11</v>
          </cell>
        </row>
        <row r="925">
          <cell r="A925">
            <v>71880</v>
          </cell>
          <cell r="B925" t="str">
            <v>PARAF.ROSCA DUPLA ACO GALVAN.16 X 150 C/ PORCAS</v>
          </cell>
          <cell r="C925" t="str">
            <v>Un    </v>
          </cell>
          <cell r="D925">
            <v>8.07</v>
          </cell>
          <cell r="E925">
            <v>2.6</v>
          </cell>
          <cell r="F925">
            <v>10.67</v>
          </cell>
        </row>
        <row r="926">
          <cell r="A926">
            <v>71886</v>
          </cell>
          <cell r="B926" t="str">
            <v>PATCH CORD UTP-4 P, CAT 5E, FLEXIVEL 2.0 M</v>
          </cell>
          <cell r="C926" t="str">
            <v>Un    </v>
          </cell>
          <cell r="D926">
            <v>9.93</v>
          </cell>
          <cell r="E926">
            <v>1.69</v>
          </cell>
          <cell r="F926">
            <v>11.62</v>
          </cell>
        </row>
        <row r="927">
          <cell r="A927">
            <v>71887</v>
          </cell>
          <cell r="B927" t="str">
            <v>PATCH PANNEL PADRÃO 19" CAT. 5E, COM 24 PORTAS</v>
          </cell>
          <cell r="C927" t="str">
            <v>Un    </v>
          </cell>
          <cell r="D927">
            <v>220.3</v>
          </cell>
          <cell r="E927">
            <v>30.8</v>
          </cell>
          <cell r="F927">
            <v>251.1</v>
          </cell>
        </row>
        <row r="928">
          <cell r="A928">
            <v>71890</v>
          </cell>
          <cell r="B928" t="str">
            <v>PENDENTE METALICO P/PRATO OU BED USO INTERNO</v>
          </cell>
          <cell r="C928" t="str">
            <v>Un    </v>
          </cell>
          <cell r="D928">
            <v>8.51</v>
          </cell>
          <cell r="E928">
            <v>6.5</v>
          </cell>
          <cell r="F928">
            <v>15.01</v>
          </cell>
        </row>
        <row r="929">
          <cell r="A929">
            <v>71900</v>
          </cell>
          <cell r="B929" t="str">
            <v>PETROLET C 1/2" S/TAMPA</v>
          </cell>
          <cell r="C929" t="str">
            <v>Un    </v>
          </cell>
          <cell r="D929">
            <v>4.25</v>
          </cell>
          <cell r="E929">
            <v>3.38</v>
          </cell>
          <cell r="F929">
            <v>7.63</v>
          </cell>
        </row>
        <row r="930">
          <cell r="A930">
            <v>71901</v>
          </cell>
          <cell r="B930" t="str">
            <v>PETROLET C 3/4" S/TAMPA</v>
          </cell>
          <cell r="C930" t="str">
            <v>Un    </v>
          </cell>
          <cell r="D930">
            <v>4.49</v>
          </cell>
          <cell r="E930">
            <v>3.38</v>
          </cell>
          <cell r="F930">
            <v>7.87</v>
          </cell>
        </row>
        <row r="931">
          <cell r="A931">
            <v>71902</v>
          </cell>
          <cell r="B931" t="str">
            <v>PETROLET C 1"  S/TAMPA</v>
          </cell>
          <cell r="C931" t="str">
            <v>Un    </v>
          </cell>
          <cell r="D931">
            <v>7.14</v>
          </cell>
          <cell r="E931">
            <v>3.38</v>
          </cell>
          <cell r="F931">
            <v>10.52</v>
          </cell>
        </row>
        <row r="932">
          <cell r="A932">
            <v>71920</v>
          </cell>
          <cell r="B932" t="str">
            <v>PETROLET E 1/2" S/TAMPA</v>
          </cell>
          <cell r="C932" t="str">
            <v>Un    </v>
          </cell>
          <cell r="D932">
            <v>3.77</v>
          </cell>
          <cell r="E932">
            <v>2.34</v>
          </cell>
          <cell r="F932">
            <v>6.11</v>
          </cell>
        </row>
        <row r="933">
          <cell r="A933">
            <v>71921</v>
          </cell>
          <cell r="B933" t="str">
            <v>PETROLET E 3/4" S/TAMPA</v>
          </cell>
          <cell r="C933" t="str">
            <v>Un    </v>
          </cell>
          <cell r="D933">
            <v>3.8</v>
          </cell>
          <cell r="E933">
            <v>2.34</v>
          </cell>
          <cell r="F933">
            <v>6.14</v>
          </cell>
        </row>
        <row r="934">
          <cell r="A934">
            <v>71923</v>
          </cell>
          <cell r="B934" t="str">
            <v>PETROLET E 1" S/TAMPA</v>
          </cell>
          <cell r="C934" t="str">
            <v>Un    </v>
          </cell>
          <cell r="D934">
            <v>6.08</v>
          </cell>
          <cell r="E934">
            <v>2.34</v>
          </cell>
          <cell r="F934">
            <v>8.42</v>
          </cell>
        </row>
        <row r="935">
          <cell r="A935">
            <v>71930</v>
          </cell>
          <cell r="B935" t="str">
            <v>PETROLET LL, LR OU LB 1/2" S/TAMPA</v>
          </cell>
          <cell r="C935" t="str">
            <v>Un    </v>
          </cell>
          <cell r="D935">
            <v>4.25</v>
          </cell>
          <cell r="E935">
            <v>3.38</v>
          </cell>
          <cell r="F935">
            <v>7.63</v>
          </cell>
        </row>
        <row r="936">
          <cell r="A936">
            <v>71931</v>
          </cell>
          <cell r="B936" t="str">
            <v>PETROLET LL,LR OU LB 3/4" S/TAMPA</v>
          </cell>
          <cell r="C936" t="str">
            <v>Un    </v>
          </cell>
          <cell r="D936">
            <v>3.75</v>
          </cell>
          <cell r="E936">
            <v>3.38</v>
          </cell>
          <cell r="F936">
            <v>7.13</v>
          </cell>
        </row>
        <row r="937">
          <cell r="A937">
            <v>71932</v>
          </cell>
          <cell r="B937" t="str">
            <v>PETROLET LL, LR OU LB 1" S/TAMPA</v>
          </cell>
          <cell r="C937" t="str">
            <v>Un    </v>
          </cell>
          <cell r="D937">
            <v>7.31</v>
          </cell>
          <cell r="E937">
            <v>3.38</v>
          </cell>
          <cell r="F937">
            <v>10.69</v>
          </cell>
        </row>
        <row r="938">
          <cell r="A938">
            <v>71940</v>
          </cell>
          <cell r="B938" t="str">
            <v>PETROLET T OU TB 1/2" S/TAMPA</v>
          </cell>
          <cell r="C938" t="str">
            <v>Un    </v>
          </cell>
          <cell r="D938">
            <v>4.87</v>
          </cell>
          <cell r="E938">
            <v>4.42</v>
          </cell>
          <cell r="F938">
            <v>9.29</v>
          </cell>
        </row>
        <row r="939">
          <cell r="A939">
            <v>71941</v>
          </cell>
          <cell r="B939" t="str">
            <v>PETROLET T OU TB 3/4"  S/TAMPA</v>
          </cell>
          <cell r="C939" t="str">
            <v>Un    </v>
          </cell>
          <cell r="D939">
            <v>5.07</v>
          </cell>
          <cell r="E939">
            <v>4.42</v>
          </cell>
          <cell r="F939">
            <v>9.49</v>
          </cell>
        </row>
        <row r="940">
          <cell r="A940">
            <v>71942</v>
          </cell>
          <cell r="B940" t="str">
            <v>PETROLET T OU TB 1"  S/TAMPA</v>
          </cell>
          <cell r="C940" t="str">
            <v>Un    </v>
          </cell>
          <cell r="D940">
            <v>7.91</v>
          </cell>
          <cell r="E940">
            <v>4.42</v>
          </cell>
          <cell r="F940">
            <v>12.33</v>
          </cell>
        </row>
        <row r="941">
          <cell r="A941">
            <v>71950</v>
          </cell>
          <cell r="B941" t="str">
            <v>PETROLET X 1/2" S/TAMPA</v>
          </cell>
          <cell r="C941" t="str">
            <v>Un    </v>
          </cell>
          <cell r="D941">
            <v>5.53</v>
          </cell>
          <cell r="E941">
            <v>5.46</v>
          </cell>
          <cell r="F941">
            <v>10.99</v>
          </cell>
        </row>
        <row r="942">
          <cell r="A942">
            <v>71951</v>
          </cell>
          <cell r="B942" t="str">
            <v>PETROLET X 3/4"  S/TAMPA</v>
          </cell>
          <cell r="C942" t="str">
            <v>Un    </v>
          </cell>
          <cell r="D942">
            <v>6.35</v>
          </cell>
          <cell r="E942">
            <v>5.46</v>
          </cell>
          <cell r="F942">
            <v>11.81</v>
          </cell>
        </row>
        <row r="943">
          <cell r="A943">
            <v>71953</v>
          </cell>
          <cell r="B943" t="str">
            <v>PETROLET X 1" S/TAMPA</v>
          </cell>
          <cell r="C943" t="str">
            <v>Un    </v>
          </cell>
          <cell r="D943">
            <v>9.74</v>
          </cell>
          <cell r="E943">
            <v>5.46</v>
          </cell>
          <cell r="F943">
            <v>15.2</v>
          </cell>
        </row>
        <row r="944">
          <cell r="A944">
            <v>71970</v>
          </cell>
          <cell r="B944" t="str">
            <v>PINO (PLUG) 2 POLOS CHATO</v>
          </cell>
          <cell r="C944" t="str">
            <v>Un    </v>
          </cell>
          <cell r="D944">
            <v>1.85</v>
          </cell>
          <cell r="E944">
            <v>0.2</v>
          </cell>
          <cell r="F944">
            <v>2.05</v>
          </cell>
        </row>
        <row r="945">
          <cell r="A945">
            <v>71971</v>
          </cell>
          <cell r="B945" t="str">
            <v>PINO (PLUG) 2 POLOS E TERRA</v>
          </cell>
          <cell r="C945" t="str">
            <v>Un    </v>
          </cell>
          <cell r="D945">
            <v>3.93</v>
          </cell>
          <cell r="E945">
            <v>0.2</v>
          </cell>
          <cell r="F945">
            <v>4.13</v>
          </cell>
        </row>
        <row r="946">
          <cell r="A946">
            <v>71972</v>
          </cell>
          <cell r="B946" t="str">
            <v>PINO (PLUG) 2 POLOS REDONDO</v>
          </cell>
          <cell r="C946" t="str">
            <v>Un    </v>
          </cell>
          <cell r="D946">
            <v>1.85</v>
          </cell>
          <cell r="E946">
            <v>0.2</v>
          </cell>
          <cell r="F946">
            <v>2.05</v>
          </cell>
        </row>
        <row r="947">
          <cell r="A947">
            <v>71973</v>
          </cell>
          <cell r="B947" t="str">
            <v>PINO ISOLADOR P/CRUZETA MADEIRA 15 KV, ROSCA 25 MM</v>
          </cell>
          <cell r="C947" t="str">
            <v>Un    </v>
          </cell>
          <cell r="D947">
            <v>8.33</v>
          </cell>
          <cell r="E947">
            <v>3.51</v>
          </cell>
          <cell r="F947">
            <v>11.84</v>
          </cell>
        </row>
        <row r="948">
          <cell r="A948">
            <v>71980</v>
          </cell>
          <cell r="B948" t="str">
            <v>PORCA QUADRADA DE ACO GALVANIZADO 16 X 2</v>
          </cell>
          <cell r="C948" t="str">
            <v>Un    </v>
          </cell>
          <cell r="D948">
            <v>1.18</v>
          </cell>
          <cell r="E948">
            <v>0.26</v>
          </cell>
          <cell r="F948">
            <v>1.44</v>
          </cell>
        </row>
        <row r="949">
          <cell r="A949">
            <v>71981</v>
          </cell>
          <cell r="B949" t="str">
            <v>PORCA SEXTAVADA DIAMETRO 1/4"</v>
          </cell>
          <cell r="C949" t="str">
            <v>Un    </v>
          </cell>
          <cell r="D949">
            <v>0.06</v>
          </cell>
          <cell r="E949">
            <v>0</v>
          </cell>
          <cell r="F949">
            <v>0.06</v>
          </cell>
        </row>
        <row r="950">
          <cell r="A950">
            <v>71982</v>
          </cell>
          <cell r="B950" t="str">
            <v>PORCA SEXTAVADA DIAMETRO 5/16"</v>
          </cell>
          <cell r="C950" t="str">
            <v>Un    </v>
          </cell>
          <cell r="D950">
            <v>0.09</v>
          </cell>
          <cell r="E950">
            <v>0</v>
          </cell>
          <cell r="F950">
            <v>0.09</v>
          </cell>
        </row>
        <row r="951">
          <cell r="A951">
            <v>71983</v>
          </cell>
          <cell r="B951" t="str">
            <v>PORCA LOSANGULAR D=1/4"</v>
          </cell>
          <cell r="C951" t="str">
            <v>Un    </v>
          </cell>
          <cell r="D951">
            <v>0.6000000000000001</v>
          </cell>
          <cell r="E951">
            <v>0</v>
          </cell>
          <cell r="F951">
            <v>0.6000000000000001</v>
          </cell>
        </row>
        <row r="952">
          <cell r="A952">
            <v>71991</v>
          </cell>
          <cell r="B952" t="str">
            <v>POSTE CIRCULAR EM Fº Gº D=100/60 MM E H=7M</v>
          </cell>
          <cell r="C952" t="str">
            <v>Un    </v>
          </cell>
          <cell r="D952">
            <v>756.77</v>
          </cell>
          <cell r="E952">
            <v>17.35</v>
          </cell>
          <cell r="F952">
            <v>774.12</v>
          </cell>
        </row>
        <row r="953">
          <cell r="A953">
            <v>71992</v>
          </cell>
          <cell r="B953" t="str">
            <v>POSTE CIRCULAR EM Fº Gº D=100/60 MM E H=10 M</v>
          </cell>
          <cell r="C953" t="str">
            <v>Un    </v>
          </cell>
          <cell r="D953">
            <v>989.18</v>
          </cell>
          <cell r="E953">
            <v>17.35</v>
          </cell>
          <cell r="F953">
            <v>1006.53</v>
          </cell>
        </row>
        <row r="954">
          <cell r="A954">
            <v>71993</v>
          </cell>
          <cell r="B954" t="str">
            <v>POSTE CIRCULAR EM Fº Gº D=100/60MM E H=12 M</v>
          </cell>
          <cell r="C954" t="str">
            <v>Un    </v>
          </cell>
          <cell r="D954">
            <v>1151.25</v>
          </cell>
          <cell r="E954">
            <v>17.35</v>
          </cell>
          <cell r="F954">
            <v>1168.6</v>
          </cell>
        </row>
        <row r="955">
          <cell r="A955">
            <v>72000</v>
          </cell>
          <cell r="B955" t="str">
            <v>POSTE (BRITA E AREIA 50% ) COMPACTADA</v>
          </cell>
          <cell r="C955" t="str">
            <v>m3    </v>
          </cell>
          <cell r="D955">
            <v>49.36</v>
          </cell>
          <cell r="E955">
            <v>13.3</v>
          </cell>
          <cell r="F955">
            <v>62.66</v>
          </cell>
        </row>
        <row r="956">
          <cell r="A956">
            <v>72001</v>
          </cell>
          <cell r="B956" t="str">
            <v>POSTE DE CONCRETO DT 10/300</v>
          </cell>
          <cell r="C956" t="str">
            <v>Un    </v>
          </cell>
          <cell r="D956">
            <v>406.89</v>
          </cell>
          <cell r="E956">
            <v>18.97</v>
          </cell>
          <cell r="F956">
            <v>425.86</v>
          </cell>
        </row>
        <row r="957">
          <cell r="A957">
            <v>72005</v>
          </cell>
          <cell r="B957" t="str">
            <v>POSTE DE CONCRETO DT 20/1300</v>
          </cell>
          <cell r="C957" t="str">
            <v>Un    </v>
          </cell>
          <cell r="D957">
            <v>3665</v>
          </cell>
          <cell r="E957">
            <v>30.79</v>
          </cell>
          <cell r="F957">
            <v>3695.79</v>
          </cell>
        </row>
        <row r="958">
          <cell r="A958">
            <v>72010</v>
          </cell>
          <cell r="B958" t="str">
            <v>POSTE DE CONCRETO DT 20/1500</v>
          </cell>
          <cell r="C958" t="str">
            <v>Un    </v>
          </cell>
          <cell r="D958">
            <v>3910</v>
          </cell>
          <cell r="E958">
            <v>30.79</v>
          </cell>
          <cell r="F958">
            <v>3940.79</v>
          </cell>
        </row>
        <row r="959">
          <cell r="A959">
            <v>72015</v>
          </cell>
          <cell r="B959" t="str">
            <v>POSTE DE CONCRETO DT 21/1500</v>
          </cell>
          <cell r="C959" t="str">
            <v>Un    </v>
          </cell>
          <cell r="D959">
            <v>4010</v>
          </cell>
          <cell r="E959">
            <v>31.98</v>
          </cell>
          <cell r="F959">
            <v>4041.98</v>
          </cell>
        </row>
        <row r="960">
          <cell r="A960">
            <v>72020</v>
          </cell>
          <cell r="B960" t="str">
            <v>POSTE DE CONCRETO DT 22/1500</v>
          </cell>
          <cell r="C960" t="str">
            <v>Un    </v>
          </cell>
          <cell r="D960">
            <v>4360</v>
          </cell>
          <cell r="E960">
            <v>33.16</v>
          </cell>
          <cell r="F960">
            <v>4393.16</v>
          </cell>
        </row>
        <row r="961">
          <cell r="A961">
            <v>72025</v>
          </cell>
          <cell r="B961" t="str">
            <v>POSTE DE CONCRETO DT 23/1300</v>
          </cell>
          <cell r="C961" t="str">
            <v>Un    </v>
          </cell>
          <cell r="D961">
            <v>4060</v>
          </cell>
          <cell r="E961">
            <v>34.34</v>
          </cell>
          <cell r="F961">
            <v>4094.34</v>
          </cell>
        </row>
        <row r="962">
          <cell r="A962">
            <v>72030</v>
          </cell>
          <cell r="B962" t="str">
            <v>POSTE DE CONCRETO DT 23/1500</v>
          </cell>
          <cell r="C962" t="str">
            <v>Un    </v>
          </cell>
          <cell r="D962">
            <v>4850</v>
          </cell>
          <cell r="E962">
            <v>34.34</v>
          </cell>
          <cell r="F962">
            <v>4884.34</v>
          </cell>
        </row>
        <row r="963">
          <cell r="A963">
            <v>72035</v>
          </cell>
          <cell r="B963" t="str">
            <v>POSTE DE CONCRETO DT 24/1500</v>
          </cell>
          <cell r="C963" t="str">
            <v>Un    </v>
          </cell>
          <cell r="D963">
            <v>5255</v>
          </cell>
          <cell r="E963">
            <v>35.53</v>
          </cell>
          <cell r="F963">
            <v>5290.53</v>
          </cell>
        </row>
        <row r="964">
          <cell r="A964">
            <v>72040</v>
          </cell>
          <cell r="B964" t="str">
            <v>POSTE DE CONCRETO DT 25/1500</v>
          </cell>
          <cell r="C964" t="str">
            <v>Un    </v>
          </cell>
          <cell r="D964">
            <v>5655</v>
          </cell>
          <cell r="E964">
            <v>36.71</v>
          </cell>
          <cell r="F964">
            <v>5691.71</v>
          </cell>
        </row>
        <row r="965">
          <cell r="A965">
            <v>72060</v>
          </cell>
          <cell r="B965" t="str">
            <v>POSTE DE CONCRETO SC 11/400</v>
          </cell>
          <cell r="C965" t="str">
            <v>Un    </v>
          </cell>
          <cell r="D965">
            <v>790</v>
          </cell>
          <cell r="E965">
            <v>20.14</v>
          </cell>
          <cell r="F965">
            <v>810.14</v>
          </cell>
        </row>
        <row r="966">
          <cell r="A966">
            <v>72061</v>
          </cell>
          <cell r="B966" t="str">
            <v>POSTE DE CONCRETO SC 11/600</v>
          </cell>
          <cell r="C966" t="str">
            <v>Un    </v>
          </cell>
          <cell r="D966">
            <v>1050</v>
          </cell>
          <cell r="E966">
            <v>20.14</v>
          </cell>
          <cell r="F966">
            <v>1070.14</v>
          </cell>
        </row>
        <row r="967">
          <cell r="A967">
            <v>72080</v>
          </cell>
          <cell r="B967" t="str">
            <v>POSTE/TRAFO (CAMINHAO MUCK MIN.2H/DIA)</v>
          </cell>
          <cell r="C967" t="str">
            <v>H     </v>
          </cell>
          <cell r="D967">
            <v>80</v>
          </cell>
          <cell r="E967">
            <v>0</v>
          </cell>
          <cell r="F967">
            <v>80</v>
          </cell>
        </row>
        <row r="968">
          <cell r="A968">
            <v>72085</v>
          </cell>
          <cell r="B968" t="str">
            <v>POSTE/TRAFO ( GUINDASTE MINIMO 10H/DIA)</v>
          </cell>
          <cell r="C968" t="str">
            <v>H     </v>
          </cell>
          <cell r="D968">
            <v>104.04</v>
          </cell>
          <cell r="E968">
            <v>0</v>
          </cell>
          <cell r="F968">
            <v>104.04</v>
          </cell>
        </row>
        <row r="969">
          <cell r="A969">
            <v>72090</v>
          </cell>
          <cell r="B969" t="str">
            <v>PRATO ESLMATADO DIAMETRO 10" COM SOQUETE</v>
          </cell>
          <cell r="C969" t="str">
            <v>Un    </v>
          </cell>
          <cell r="D969">
            <v>9.13</v>
          </cell>
          <cell r="E969">
            <v>13</v>
          </cell>
          <cell r="F969">
            <v>22.13</v>
          </cell>
        </row>
        <row r="970">
          <cell r="A970">
            <v>72091</v>
          </cell>
          <cell r="B970" t="str">
            <v>PRATO ESMALTADO DIAMETRO 12" COM SOQUETE</v>
          </cell>
          <cell r="C970" t="str">
            <v>Un    </v>
          </cell>
          <cell r="D970">
            <v>11.57</v>
          </cell>
          <cell r="E970">
            <v>13</v>
          </cell>
          <cell r="F970">
            <v>24.57</v>
          </cell>
        </row>
        <row r="971">
          <cell r="A971">
            <v>72092</v>
          </cell>
          <cell r="B971" t="str">
            <v>PRATO ESMALTADO DIAMETRO 14" COM SOQUETE</v>
          </cell>
          <cell r="C971" t="str">
            <v>Un    </v>
          </cell>
          <cell r="D971">
            <v>15.26</v>
          </cell>
          <cell r="E971">
            <v>13</v>
          </cell>
          <cell r="F971">
            <v>28.26</v>
          </cell>
        </row>
        <row r="972">
          <cell r="A972">
            <v>72100</v>
          </cell>
          <cell r="B972" t="str">
            <v>PROJETOR CIRCULAR (ATE 200 W )  BASE E-27</v>
          </cell>
          <cell r="C972" t="str">
            <v>Un    </v>
          </cell>
          <cell r="D972">
            <v>28.2</v>
          </cell>
          <cell r="E972">
            <v>13</v>
          </cell>
          <cell r="F972">
            <v>41.2</v>
          </cell>
        </row>
        <row r="973">
          <cell r="A973">
            <v>72101</v>
          </cell>
          <cell r="B973" t="str">
            <v>PROJETOR CIRCULAR ATE 500 W (SIMPLES) BASE E-40</v>
          </cell>
          <cell r="C973" t="str">
            <v>Un    </v>
          </cell>
          <cell r="D973">
            <v>67.33</v>
          </cell>
          <cell r="E973">
            <v>13</v>
          </cell>
          <cell r="F973">
            <v>80.33</v>
          </cell>
        </row>
        <row r="974">
          <cell r="A974">
            <v>72120</v>
          </cell>
          <cell r="B974" t="str">
            <v>PROJETOR CIRCULAR COM VIDRO (ATE 400 W) BASE E-40</v>
          </cell>
          <cell r="C974" t="str">
            <v>Un    </v>
          </cell>
          <cell r="D974">
            <v>26</v>
          </cell>
          <cell r="E974">
            <v>13</v>
          </cell>
          <cell r="F974">
            <v>39</v>
          </cell>
        </row>
        <row r="975">
          <cell r="A975">
            <v>72125</v>
          </cell>
          <cell r="B975" t="str">
            <v>PROJETOR REDONDO 400 W  P/BASE E-40</v>
          </cell>
          <cell r="C975" t="str">
            <v>Un    </v>
          </cell>
          <cell r="D975">
            <v>27.63</v>
          </cell>
          <cell r="E975">
            <v>13</v>
          </cell>
          <cell r="F975">
            <v>40.63</v>
          </cell>
        </row>
        <row r="976">
          <cell r="A976">
            <v>72128</v>
          </cell>
          <cell r="B976" t="str">
            <v>PROJETOR RETANGULAR 1000 W (VAPOR METALICO)</v>
          </cell>
          <cell r="C976" t="str">
            <v>Un    </v>
          </cell>
          <cell r="D976">
            <v>74.61</v>
          </cell>
          <cell r="E976">
            <v>19.5</v>
          </cell>
          <cell r="F976">
            <v>94.11</v>
          </cell>
        </row>
        <row r="977">
          <cell r="A977">
            <v>72130</v>
          </cell>
          <cell r="B977" t="str">
            <v>PROJETOR RETANGULAR 2000 W (V.METALICO)</v>
          </cell>
          <cell r="C977" t="str">
            <v>Un    </v>
          </cell>
          <cell r="D977">
            <v>285.94</v>
          </cell>
          <cell r="E977">
            <v>19.5</v>
          </cell>
          <cell r="F977">
            <v>305.44</v>
          </cell>
        </row>
        <row r="978">
          <cell r="A978">
            <v>72135</v>
          </cell>
          <cell r="B978" t="str">
            <v>PROJ.RETANG.C/PORTA REAT. (ATE 400W) BASE E40</v>
          </cell>
          <cell r="C978" t="str">
            <v>Un    </v>
          </cell>
          <cell r="D978">
            <v>142.26</v>
          </cell>
          <cell r="E978">
            <v>13</v>
          </cell>
          <cell r="F978">
            <v>155.26</v>
          </cell>
        </row>
        <row r="979">
          <cell r="A979">
            <v>72140</v>
          </cell>
          <cell r="B979" t="str">
            <v>PROJETOR RETANGULAR  CHAPA AL.(ATE 400W) BASE E40</v>
          </cell>
          <cell r="C979" t="str">
            <v>Un    </v>
          </cell>
          <cell r="D979">
            <v>34.22</v>
          </cell>
          <cell r="E979">
            <v>13</v>
          </cell>
          <cell r="F979">
            <v>47.22</v>
          </cell>
        </row>
        <row r="980">
          <cell r="A980">
            <v>72160</v>
          </cell>
          <cell r="B980" t="str">
            <v>PULSADOR CAMPAINHA</v>
          </cell>
          <cell r="C980" t="str">
            <v>Un    </v>
          </cell>
          <cell r="D980">
            <v>4.59</v>
          </cell>
          <cell r="E980">
            <v>2.73</v>
          </cell>
          <cell r="F980">
            <v>7.32</v>
          </cell>
        </row>
        <row r="981">
          <cell r="A981">
            <v>72170</v>
          </cell>
          <cell r="B981" t="str">
            <v>QUADRO DE DISTRIBUICAO CB 12-E -100A</v>
          </cell>
          <cell r="C981" t="str">
            <v>Un    </v>
          </cell>
          <cell r="D981">
            <v>104.49</v>
          </cell>
          <cell r="E981">
            <v>26</v>
          </cell>
          <cell r="F981">
            <v>130.49</v>
          </cell>
        </row>
        <row r="982">
          <cell r="A982">
            <v>72175</v>
          </cell>
          <cell r="B982" t="str">
            <v>QUADRO DE DISTRIBUICAO CB-12E - 150A</v>
          </cell>
          <cell r="C982" t="str">
            <v>Un    </v>
          </cell>
          <cell r="D982">
            <v>206.27</v>
          </cell>
          <cell r="E982">
            <v>26</v>
          </cell>
          <cell r="F982">
            <v>232.27</v>
          </cell>
        </row>
        <row r="983">
          <cell r="A983">
            <v>72180</v>
          </cell>
          <cell r="B983" t="str">
            <v>QUADRO DE DISTRIBUICAO CB-18E - 150A</v>
          </cell>
          <cell r="C983" t="str">
            <v>Un    </v>
          </cell>
          <cell r="D983">
            <v>296.44</v>
          </cell>
          <cell r="E983">
            <v>26</v>
          </cell>
          <cell r="F983">
            <v>322.44</v>
          </cell>
        </row>
        <row r="984">
          <cell r="A984">
            <v>72185</v>
          </cell>
          <cell r="B984" t="str">
            <v>QUADRO DE DISTRIBUICAO CB-20E - 100A</v>
          </cell>
          <cell r="C984" t="str">
            <v>Un    </v>
          </cell>
          <cell r="D984">
            <v>142.17</v>
          </cell>
          <cell r="E984">
            <v>26</v>
          </cell>
          <cell r="F984">
            <v>168.17</v>
          </cell>
        </row>
        <row r="985">
          <cell r="A985">
            <v>72190</v>
          </cell>
          <cell r="B985" t="str">
            <v>QUADRO DE DISTRIBUICAO CB-24E - 150A</v>
          </cell>
          <cell r="C985" t="str">
            <v>Un    </v>
          </cell>
          <cell r="D985">
            <v>287.91</v>
          </cell>
          <cell r="E985">
            <v>39</v>
          </cell>
          <cell r="F985">
            <v>326.91</v>
          </cell>
        </row>
        <row r="986">
          <cell r="A986">
            <v>72195</v>
          </cell>
          <cell r="B986" t="str">
            <v>QUADRO DE DISTRIBUICAO CB-30E - 100A</v>
          </cell>
          <cell r="C986" t="str">
            <v>Un    </v>
          </cell>
          <cell r="D986">
            <v>120</v>
          </cell>
          <cell r="E986">
            <v>39</v>
          </cell>
          <cell r="F986">
            <v>159</v>
          </cell>
        </row>
        <row r="987">
          <cell r="A987">
            <v>72198</v>
          </cell>
          <cell r="B987" t="str">
            <v>QUADRO DE DISTRIBUICAO CB-32E - 150A</v>
          </cell>
          <cell r="C987" t="str">
            <v>Un    </v>
          </cell>
          <cell r="D987">
            <v>245.01</v>
          </cell>
          <cell r="E987">
            <v>39</v>
          </cell>
          <cell r="F987">
            <v>284.01</v>
          </cell>
        </row>
        <row r="988">
          <cell r="A988">
            <v>72201</v>
          </cell>
          <cell r="B988" t="str">
            <v>QUADRO DE DISTRIBUICAO CB-40E - 100A</v>
          </cell>
          <cell r="C988" t="str">
            <v>Un    </v>
          </cell>
          <cell r="D988">
            <v>290</v>
          </cell>
          <cell r="E988">
            <v>52</v>
          </cell>
          <cell r="F988">
            <v>342</v>
          </cell>
        </row>
        <row r="989">
          <cell r="A989">
            <v>72205</v>
          </cell>
          <cell r="B989" t="str">
            <v>QUADRO DE DISTRIBUICAO CB-50E - 225A</v>
          </cell>
          <cell r="C989" t="str">
            <v>Un    </v>
          </cell>
          <cell r="D989">
            <v>302.79</v>
          </cell>
          <cell r="E989">
            <v>65</v>
          </cell>
          <cell r="F989">
            <v>367.79</v>
          </cell>
        </row>
        <row r="990">
          <cell r="A990">
            <v>72210</v>
          </cell>
          <cell r="B990" t="str">
            <v>QUADRO DE DISTRIBUICAO SB-12E</v>
          </cell>
          <cell r="C990" t="str">
            <v>Un    </v>
          </cell>
          <cell r="D990">
            <v>29.6</v>
          </cell>
          <cell r="E990">
            <v>13</v>
          </cell>
          <cell r="F990">
            <v>42.6</v>
          </cell>
        </row>
        <row r="991">
          <cell r="A991">
            <v>72215</v>
          </cell>
          <cell r="B991" t="str">
            <v>QUADRO DE DISTRIBUICAO SB-18E</v>
          </cell>
          <cell r="C991" t="str">
            <v>Un    </v>
          </cell>
          <cell r="D991">
            <v>74.59</v>
          </cell>
          <cell r="E991">
            <v>19.5</v>
          </cell>
          <cell r="F991">
            <v>94.09</v>
          </cell>
        </row>
        <row r="992">
          <cell r="A992">
            <v>72220</v>
          </cell>
          <cell r="B992" t="str">
            <v>QUADRO DE DISTRIBUICAO SB-3E</v>
          </cell>
          <cell r="C992" t="str">
            <v>Un    </v>
          </cell>
          <cell r="D992">
            <v>13</v>
          </cell>
          <cell r="E992">
            <v>13</v>
          </cell>
          <cell r="F992">
            <v>26</v>
          </cell>
        </row>
        <row r="993">
          <cell r="A993">
            <v>72221</v>
          </cell>
          <cell r="B993" t="str">
            <v>QUADRO DE DISTRIBUICAO SB-6E</v>
          </cell>
          <cell r="C993" t="str">
            <v>Un    </v>
          </cell>
          <cell r="D993">
            <v>19.8</v>
          </cell>
          <cell r="E993">
            <v>13</v>
          </cell>
          <cell r="F993">
            <v>32.8</v>
          </cell>
        </row>
        <row r="994">
          <cell r="A994">
            <v>72230</v>
          </cell>
          <cell r="B994" t="str">
            <v>RACK 1 ELEMENTO</v>
          </cell>
          <cell r="C994" t="str">
            <v>Un    </v>
          </cell>
          <cell r="D994">
            <v>8.02</v>
          </cell>
          <cell r="E994">
            <v>6.5</v>
          </cell>
          <cell r="F994">
            <v>14.52</v>
          </cell>
        </row>
        <row r="995">
          <cell r="A995">
            <v>72231</v>
          </cell>
          <cell r="B995" t="str">
            <v>RACK 2 ELEMENTOS</v>
          </cell>
          <cell r="C995" t="str">
            <v>Un    </v>
          </cell>
          <cell r="D995">
            <v>16.15</v>
          </cell>
          <cell r="E995">
            <v>13</v>
          </cell>
          <cell r="F995">
            <v>29.15</v>
          </cell>
        </row>
        <row r="996">
          <cell r="A996">
            <v>72232</v>
          </cell>
          <cell r="B996" t="str">
            <v>RACK 3 ELEMENTOS</v>
          </cell>
          <cell r="C996" t="str">
            <v>Un    </v>
          </cell>
          <cell r="D996">
            <v>18.36</v>
          </cell>
          <cell r="E996">
            <v>19.5</v>
          </cell>
          <cell r="F996">
            <v>37.86</v>
          </cell>
        </row>
        <row r="997">
          <cell r="A997">
            <v>72233</v>
          </cell>
          <cell r="B997" t="str">
            <v>RACK 4 ELEMENTOS</v>
          </cell>
          <cell r="C997" t="str">
            <v>Un    </v>
          </cell>
          <cell r="D997">
            <v>28.26</v>
          </cell>
          <cell r="E997">
            <v>26</v>
          </cell>
          <cell r="F997">
            <v>54.26</v>
          </cell>
        </row>
        <row r="998">
          <cell r="A998">
            <v>72235</v>
          </cell>
          <cell r="B998" t="str">
            <v>REATOR AFP V.METALICO 70 W</v>
          </cell>
          <cell r="C998" t="str">
            <v>Un    </v>
          </cell>
          <cell r="D998">
            <v>60.92</v>
          </cell>
          <cell r="E998">
            <v>10.4</v>
          </cell>
          <cell r="F998">
            <v>71.32</v>
          </cell>
        </row>
        <row r="999">
          <cell r="A999">
            <v>72236</v>
          </cell>
          <cell r="B999" t="str">
            <v>REATOR AFP V.METALICO 150 W</v>
          </cell>
          <cell r="C999" t="str">
            <v>Un    </v>
          </cell>
          <cell r="D999">
            <v>79.56</v>
          </cell>
          <cell r="E999">
            <v>10.4</v>
          </cell>
          <cell r="F999">
            <v>89.96</v>
          </cell>
        </row>
        <row r="1000">
          <cell r="A1000">
            <v>72237</v>
          </cell>
          <cell r="B1000" t="str">
            <v>REATOR AFP V.METALICO 250 W</v>
          </cell>
          <cell r="C1000" t="str">
            <v>Un    </v>
          </cell>
          <cell r="D1000">
            <v>64.24</v>
          </cell>
          <cell r="E1000">
            <v>10.4</v>
          </cell>
          <cell r="F1000">
            <v>74.64</v>
          </cell>
        </row>
        <row r="1001">
          <cell r="A1001">
            <v>72238</v>
          </cell>
          <cell r="B1001" t="str">
            <v>REATOR AFP V.METALICO 400 W</v>
          </cell>
          <cell r="C1001" t="str">
            <v>Un    </v>
          </cell>
          <cell r="D1001">
            <v>81.26</v>
          </cell>
          <cell r="E1001">
            <v>10.4</v>
          </cell>
          <cell r="F1001">
            <v>91.66</v>
          </cell>
        </row>
        <row r="1002">
          <cell r="A1002">
            <v>72239</v>
          </cell>
          <cell r="B1002" t="str">
            <v>REATOR AFP V.METALICO 1000 W.</v>
          </cell>
          <cell r="C1002" t="str">
            <v>Un    </v>
          </cell>
          <cell r="D1002">
            <v>279.85</v>
          </cell>
          <cell r="E1002">
            <v>10.4</v>
          </cell>
          <cell r="F1002">
            <v>290.25</v>
          </cell>
        </row>
        <row r="1003">
          <cell r="A1003">
            <v>72240</v>
          </cell>
          <cell r="B1003" t="str">
            <v>REATOR AFP V.METALICO 2000 W</v>
          </cell>
          <cell r="C1003" t="str">
            <v>Un    </v>
          </cell>
          <cell r="D1003">
            <v>428.1</v>
          </cell>
          <cell r="E1003">
            <v>10.4</v>
          </cell>
          <cell r="F1003">
            <v>438.5</v>
          </cell>
        </row>
        <row r="1004">
          <cell r="A1004">
            <v>72241</v>
          </cell>
          <cell r="B1004" t="str">
            <v>REATOR INTERNO V.M. AFP 1 X 125 W</v>
          </cell>
          <cell r="C1004" t="str">
            <v>Un    </v>
          </cell>
          <cell r="D1004">
            <v>41.21</v>
          </cell>
          <cell r="E1004">
            <v>10.4</v>
          </cell>
          <cell r="F1004">
            <v>51.61</v>
          </cell>
        </row>
        <row r="1005">
          <cell r="A1005">
            <v>72242</v>
          </cell>
          <cell r="B1005" t="str">
            <v>REATOR INTERNO V.M. AFP 1 X 250 W</v>
          </cell>
          <cell r="C1005" t="str">
            <v>Un    </v>
          </cell>
          <cell r="D1005">
            <v>57.93</v>
          </cell>
          <cell r="E1005">
            <v>10.4</v>
          </cell>
          <cell r="F1005">
            <v>68.33</v>
          </cell>
        </row>
        <row r="1006">
          <cell r="A1006">
            <v>72243</v>
          </cell>
          <cell r="B1006" t="str">
            <v>REATOR INTERNO V.M. AFP 1 X 400 W</v>
          </cell>
          <cell r="C1006" t="str">
            <v>Un    </v>
          </cell>
          <cell r="D1006">
            <v>64.97</v>
          </cell>
          <cell r="E1006">
            <v>10.4</v>
          </cell>
          <cell r="F1006">
            <v>75.37</v>
          </cell>
        </row>
        <row r="1007">
          <cell r="A1007">
            <v>72244</v>
          </cell>
          <cell r="B1007" t="str">
            <v>REATOR EXTERNO V.M.AFP 1 X 125 W</v>
          </cell>
          <cell r="C1007" t="str">
            <v>Un    </v>
          </cell>
          <cell r="D1007">
            <v>42.52</v>
          </cell>
          <cell r="E1007">
            <v>10.4</v>
          </cell>
          <cell r="F1007">
            <v>52.92</v>
          </cell>
        </row>
        <row r="1008">
          <cell r="A1008">
            <v>72245</v>
          </cell>
          <cell r="B1008" t="str">
            <v>REATOR EXTERNO V.M. AFP 1 X 250 W</v>
          </cell>
          <cell r="C1008" t="str">
            <v>Un    </v>
          </cell>
          <cell r="D1008">
            <v>58.75</v>
          </cell>
          <cell r="E1008">
            <v>10.4</v>
          </cell>
          <cell r="F1008">
            <v>69.15</v>
          </cell>
        </row>
        <row r="1009">
          <cell r="A1009">
            <v>72250</v>
          </cell>
          <cell r="B1009" t="str">
            <v>REATOR EXTERNO V.M. AFP 1 X 400 W</v>
          </cell>
          <cell r="C1009" t="str">
            <v>Un    </v>
          </cell>
          <cell r="D1009">
            <v>68.16</v>
          </cell>
          <cell r="E1009">
            <v>10.4</v>
          </cell>
          <cell r="F1009">
            <v>78.56</v>
          </cell>
        </row>
        <row r="1010">
          <cell r="A1010">
            <v>72254</v>
          </cell>
          <cell r="B1010" t="str">
            <v>REATOR ELETRONICO AFP 2 X 16 W</v>
          </cell>
          <cell r="C1010" t="str">
            <v>Un    </v>
          </cell>
          <cell r="D1010">
            <v>22.07</v>
          </cell>
          <cell r="E1010">
            <v>2.2800000000000002</v>
          </cell>
          <cell r="F1010">
            <v>24.35</v>
          </cell>
        </row>
        <row r="1011">
          <cell r="A1011">
            <v>72255</v>
          </cell>
          <cell r="B1011" t="str">
            <v>REATOR ELETRONICO AFP 2 X 20 W</v>
          </cell>
          <cell r="C1011" t="str">
            <v>Un    </v>
          </cell>
          <cell r="D1011">
            <v>22.12</v>
          </cell>
          <cell r="E1011">
            <v>2.2800000000000002</v>
          </cell>
          <cell r="F1011">
            <v>24.4</v>
          </cell>
        </row>
        <row r="1012">
          <cell r="A1012">
            <v>72256</v>
          </cell>
          <cell r="B1012" t="str">
            <v>REATOR ELETRONICO AFP 2 X 32 W</v>
          </cell>
          <cell r="C1012" t="str">
            <v>Un    </v>
          </cell>
          <cell r="D1012">
            <v>22.29</v>
          </cell>
          <cell r="E1012">
            <v>2.2800000000000002</v>
          </cell>
          <cell r="F1012">
            <v>24.57</v>
          </cell>
        </row>
        <row r="1013">
          <cell r="A1013">
            <v>72257</v>
          </cell>
          <cell r="B1013" t="str">
            <v>REATOR ELETRONICO AFP 2 X 40 W</v>
          </cell>
          <cell r="C1013" t="str">
            <v>Un    </v>
          </cell>
          <cell r="D1013">
            <v>21.82</v>
          </cell>
          <cell r="E1013">
            <v>2.2800000000000002</v>
          </cell>
          <cell r="F1013">
            <v>24.1</v>
          </cell>
        </row>
        <row r="1014">
          <cell r="A1014">
            <v>72260</v>
          </cell>
          <cell r="B1014" t="str">
            <v>REATOR ELETROMAGNÉTICO  PR-AFP 1 X 20 W</v>
          </cell>
          <cell r="C1014" t="str">
            <v>Un    </v>
          </cell>
          <cell r="D1014">
            <v>11.88</v>
          </cell>
          <cell r="E1014">
            <v>2.2800000000000002</v>
          </cell>
          <cell r="F1014">
            <v>14.16</v>
          </cell>
        </row>
        <row r="1015">
          <cell r="A1015">
            <v>72261</v>
          </cell>
          <cell r="B1015" t="str">
            <v>REATOR  ELETROMAGNÉTICO PR-AFP 1 X 40 W</v>
          </cell>
          <cell r="C1015" t="str">
            <v>Un    </v>
          </cell>
          <cell r="D1015">
            <v>11.88</v>
          </cell>
          <cell r="E1015">
            <v>2.2800000000000002</v>
          </cell>
          <cell r="F1015">
            <v>14.16</v>
          </cell>
        </row>
        <row r="1016">
          <cell r="A1016">
            <v>72263</v>
          </cell>
          <cell r="B1016" t="str">
            <v>REATOR ELETROMAGNETICO PR AFP 2 X 16 W</v>
          </cell>
          <cell r="C1016" t="str">
            <v>Un    </v>
          </cell>
          <cell r="D1016">
            <v>35.2</v>
          </cell>
          <cell r="E1016">
            <v>2.2800000000000002</v>
          </cell>
          <cell r="F1016">
            <v>37.48</v>
          </cell>
        </row>
        <row r="1017">
          <cell r="A1017">
            <v>72264</v>
          </cell>
          <cell r="B1017" t="str">
            <v>REATOR ELETROMAGNETICO PR AFP 2 X 32 W</v>
          </cell>
          <cell r="C1017" t="str">
            <v>Un    </v>
          </cell>
          <cell r="D1017">
            <v>35.2</v>
          </cell>
          <cell r="E1017">
            <v>2.2800000000000002</v>
          </cell>
          <cell r="F1017">
            <v>37.48</v>
          </cell>
        </row>
        <row r="1018">
          <cell r="A1018">
            <v>72265</v>
          </cell>
          <cell r="B1018" t="str">
            <v>REATOR ELETROMAGNÉTICO PR-AFP 2 X 20 W</v>
          </cell>
          <cell r="C1018" t="str">
            <v>Un    </v>
          </cell>
          <cell r="D1018">
            <v>35.2</v>
          </cell>
          <cell r="E1018">
            <v>2.2800000000000002</v>
          </cell>
          <cell r="F1018">
            <v>37.48</v>
          </cell>
        </row>
        <row r="1019">
          <cell r="A1019">
            <v>72266</v>
          </cell>
          <cell r="B1019" t="str">
            <v>REATOR  ELETROMAGNÉTICO PR-AFP 2 X 40 W</v>
          </cell>
          <cell r="C1019" t="str">
            <v>Un    </v>
          </cell>
          <cell r="D1019">
            <v>35.2</v>
          </cell>
          <cell r="E1019">
            <v>2.2800000000000002</v>
          </cell>
          <cell r="F1019">
            <v>37.48</v>
          </cell>
        </row>
        <row r="1020">
          <cell r="A1020">
            <v>72267</v>
          </cell>
          <cell r="B1020" t="str">
            <v>REDUÇÃO A ESQUERDA P/ELETROCALHA 50 X 50 MM</v>
          </cell>
          <cell r="C1020" t="str">
            <v>Un    </v>
          </cell>
          <cell r="D1020">
            <v>14.98</v>
          </cell>
          <cell r="E1020">
            <v>2.08</v>
          </cell>
          <cell r="F1020">
            <v>17.06</v>
          </cell>
        </row>
        <row r="1021">
          <cell r="A1021">
            <v>72268</v>
          </cell>
          <cell r="B1021" t="str">
            <v>REDUÇÃO A DIREITA P/ELETROCALHA 50 X 50 MM</v>
          </cell>
          <cell r="C1021" t="str">
            <v>Un    </v>
          </cell>
          <cell r="D1021">
            <v>14.98</v>
          </cell>
          <cell r="E1021">
            <v>2.08</v>
          </cell>
          <cell r="F1021">
            <v>17.06</v>
          </cell>
        </row>
        <row r="1022">
          <cell r="A1022">
            <v>72269</v>
          </cell>
          <cell r="B1022" t="str">
            <v>REDUÇÃO CONCENTRICA P/ELETROCALHA 50X50 MM</v>
          </cell>
          <cell r="C1022" t="str">
            <v>Un    </v>
          </cell>
          <cell r="D1022">
            <v>13.25</v>
          </cell>
          <cell r="E1022">
            <v>2.08</v>
          </cell>
          <cell r="F1022">
            <v>15.33</v>
          </cell>
        </row>
        <row r="1023">
          <cell r="A1023">
            <v>72270</v>
          </cell>
          <cell r="B1023" t="str">
            <v>REFLETOR "BEDD" DIAM.10" C/SOQUETE</v>
          </cell>
          <cell r="C1023" t="str">
            <v>Un    </v>
          </cell>
          <cell r="D1023">
            <v>13.6</v>
          </cell>
          <cell r="E1023">
            <v>13</v>
          </cell>
          <cell r="F1023">
            <v>26.6</v>
          </cell>
        </row>
        <row r="1024">
          <cell r="A1024">
            <v>72275</v>
          </cell>
          <cell r="B1024" t="str">
            <v>REFLETOR "BEDD" DIAM.12 C/SOQUETE</v>
          </cell>
          <cell r="C1024" t="str">
            <v>Un    </v>
          </cell>
          <cell r="D1024">
            <v>15.65</v>
          </cell>
          <cell r="E1024">
            <v>13</v>
          </cell>
          <cell r="F1024">
            <v>28.65</v>
          </cell>
        </row>
        <row r="1025">
          <cell r="A1025">
            <v>72278</v>
          </cell>
          <cell r="B1025" t="str">
            <v>REFLETOR "BEDD" DIAM.14" COM SOQUETE</v>
          </cell>
          <cell r="C1025" t="str">
            <v>Un    </v>
          </cell>
          <cell r="D1025">
            <v>23.73</v>
          </cell>
          <cell r="E1025">
            <v>13</v>
          </cell>
          <cell r="F1025">
            <v>36.73</v>
          </cell>
        </row>
        <row r="1026">
          <cell r="A1026">
            <v>72280</v>
          </cell>
          <cell r="B1026" t="str">
            <v>REFLETOR REDONDO C/VIDRO P/BASE E-27</v>
          </cell>
          <cell r="C1026" t="str">
            <v>Un    </v>
          </cell>
          <cell r="D1026">
            <v>40.58</v>
          </cell>
          <cell r="E1026">
            <v>13</v>
          </cell>
          <cell r="F1026">
            <v>53.58</v>
          </cell>
        </row>
        <row r="1027">
          <cell r="A1027">
            <v>72281</v>
          </cell>
          <cell r="B1027" t="str">
            <v>REFLETOR 250 W P/BASE E-40</v>
          </cell>
          <cell r="C1027" t="str">
            <v>Un    </v>
          </cell>
          <cell r="D1027">
            <v>44.6</v>
          </cell>
          <cell r="E1027">
            <v>13</v>
          </cell>
          <cell r="F1027">
            <v>57.6</v>
          </cell>
        </row>
        <row r="1028">
          <cell r="A1028">
            <v>72282</v>
          </cell>
          <cell r="B1028" t="str">
            <v>REFLETOR 400 W P/BASE E-40</v>
          </cell>
          <cell r="C1028" t="str">
            <v>Un    </v>
          </cell>
          <cell r="D1028">
            <v>51.38</v>
          </cell>
          <cell r="E1028">
            <v>13</v>
          </cell>
          <cell r="F1028">
            <v>64.38</v>
          </cell>
        </row>
        <row r="1029">
          <cell r="A1029">
            <v>72291</v>
          </cell>
          <cell r="B1029" t="str">
            <v>REGUA COM 8 TOMADAS</v>
          </cell>
          <cell r="C1029" t="str">
            <v>Un    </v>
          </cell>
          <cell r="D1029">
            <v>50.69</v>
          </cell>
          <cell r="E1029">
            <v>1.54</v>
          </cell>
          <cell r="F1029">
            <v>52.23</v>
          </cell>
        </row>
        <row r="1030">
          <cell r="A1030">
            <v>72300</v>
          </cell>
          <cell r="B1030" t="str">
            <v>RELE BIMETALICO REGULAGEM 0,63 - 1,00A</v>
          </cell>
          <cell r="C1030" t="str">
            <v>Un    </v>
          </cell>
          <cell r="D1030">
            <v>65.21</v>
          </cell>
          <cell r="E1030">
            <v>3.9</v>
          </cell>
          <cell r="F1030">
            <v>69.11</v>
          </cell>
        </row>
        <row r="1031">
          <cell r="A1031">
            <v>72301</v>
          </cell>
          <cell r="B1031" t="str">
            <v>RELE BIMETALICO REGULAGEM 1,0 - 1,60A</v>
          </cell>
          <cell r="C1031" t="str">
            <v>Un    </v>
          </cell>
          <cell r="D1031">
            <v>66.31</v>
          </cell>
          <cell r="E1031">
            <v>3.9</v>
          </cell>
          <cell r="F1031">
            <v>70.21</v>
          </cell>
        </row>
        <row r="1032">
          <cell r="A1032">
            <v>72302</v>
          </cell>
          <cell r="B1032" t="str">
            <v>RELE BIMETALICO REGULAGEM 1,6 - 2,5A</v>
          </cell>
          <cell r="C1032" t="str">
            <v>Un    </v>
          </cell>
          <cell r="D1032">
            <v>92.01</v>
          </cell>
          <cell r="E1032">
            <v>3.9</v>
          </cell>
          <cell r="F1032">
            <v>95.91</v>
          </cell>
        </row>
        <row r="1033">
          <cell r="A1033">
            <v>72303</v>
          </cell>
          <cell r="B1033" t="str">
            <v>RELE BIMETALICO REGULAGEM 10 - 16A</v>
          </cell>
          <cell r="C1033" t="str">
            <v>Un    </v>
          </cell>
          <cell r="D1033">
            <v>67.41</v>
          </cell>
          <cell r="E1033">
            <v>4.5600000000000005</v>
          </cell>
          <cell r="F1033">
            <v>71.97</v>
          </cell>
        </row>
        <row r="1034">
          <cell r="A1034">
            <v>72304</v>
          </cell>
          <cell r="B1034" t="str">
            <v>RELE BIMETALICO REGULAGEM 16 - 25A</v>
          </cell>
          <cell r="C1034" t="str">
            <v>Un    </v>
          </cell>
          <cell r="D1034">
            <v>67.41</v>
          </cell>
          <cell r="E1034">
            <v>4.5600000000000005</v>
          </cell>
          <cell r="F1034">
            <v>71.97</v>
          </cell>
        </row>
        <row r="1035">
          <cell r="A1035">
            <v>72305</v>
          </cell>
          <cell r="B1035" t="str">
            <v>RELE BIMETALICO REGULAGEM 2,5 - 4A</v>
          </cell>
          <cell r="C1035" t="str">
            <v>Un    </v>
          </cell>
          <cell r="D1035">
            <v>65.21</v>
          </cell>
          <cell r="E1035">
            <v>3.9</v>
          </cell>
          <cell r="F1035">
            <v>69.11</v>
          </cell>
        </row>
        <row r="1036">
          <cell r="A1036">
            <v>72306</v>
          </cell>
          <cell r="B1036" t="str">
            <v>RELE BIMETALICO REGULAGEM 20 - 32A</v>
          </cell>
          <cell r="C1036" t="str">
            <v>Un    </v>
          </cell>
          <cell r="D1036">
            <v>92.84</v>
          </cell>
          <cell r="E1036">
            <v>4.5600000000000005</v>
          </cell>
          <cell r="F1036">
            <v>97.4</v>
          </cell>
        </row>
        <row r="1037">
          <cell r="A1037">
            <v>72307</v>
          </cell>
          <cell r="B1037" t="str">
            <v>RELE BIMETALICO REGULAGEM 25 - 30A</v>
          </cell>
          <cell r="C1037" t="str">
            <v>Un    </v>
          </cell>
          <cell r="D1037">
            <v>92.84</v>
          </cell>
          <cell r="E1037">
            <v>4.5600000000000005</v>
          </cell>
          <cell r="F1037">
            <v>97.4</v>
          </cell>
        </row>
        <row r="1038">
          <cell r="A1038">
            <v>72308</v>
          </cell>
          <cell r="B1038" t="str">
            <v>RELE BIMETALICO REGULAGEM 32 - 50A</v>
          </cell>
          <cell r="C1038" t="str">
            <v>Un    </v>
          </cell>
          <cell r="D1038">
            <v>131.22</v>
          </cell>
          <cell r="E1038">
            <v>4.5600000000000005</v>
          </cell>
          <cell r="F1038">
            <v>135.78</v>
          </cell>
        </row>
        <row r="1039">
          <cell r="A1039">
            <v>72309</v>
          </cell>
          <cell r="B1039" t="str">
            <v>RELE BIMETALICO REGULAGEM 4 - 6,3A</v>
          </cell>
          <cell r="C1039" t="str">
            <v>Un    </v>
          </cell>
          <cell r="D1039">
            <v>65.21</v>
          </cell>
          <cell r="E1039">
            <v>3.9</v>
          </cell>
          <cell r="F1039">
            <v>69.11</v>
          </cell>
        </row>
        <row r="1040">
          <cell r="A1040">
            <v>72310</v>
          </cell>
          <cell r="B1040" t="str">
            <v>RELE BIMETALICO REGULAGEM 50 - 63A</v>
          </cell>
          <cell r="C1040" t="str">
            <v>Un    </v>
          </cell>
          <cell r="D1040">
            <v>158.76</v>
          </cell>
          <cell r="E1040">
            <v>5.2</v>
          </cell>
          <cell r="F1040">
            <v>163.96</v>
          </cell>
        </row>
        <row r="1041">
          <cell r="A1041">
            <v>72311</v>
          </cell>
          <cell r="B1041" t="str">
            <v>RELE BIMETALICO REGULAGEM 6,3 - 10A</v>
          </cell>
          <cell r="C1041" t="str">
            <v>Un    </v>
          </cell>
          <cell r="D1041">
            <v>65.21</v>
          </cell>
          <cell r="E1041">
            <v>3.9</v>
          </cell>
          <cell r="F1041">
            <v>69.11</v>
          </cell>
        </row>
        <row r="1042">
          <cell r="A1042">
            <v>72312</v>
          </cell>
          <cell r="B1042" t="str">
            <v>RELE BIMETALICO REGULAGEM 8 - 12,5A</v>
          </cell>
          <cell r="C1042" t="str">
            <v>Un    </v>
          </cell>
          <cell r="D1042">
            <v>93.23</v>
          </cell>
          <cell r="E1042">
            <v>4.5600000000000005</v>
          </cell>
          <cell r="F1042">
            <v>97.79</v>
          </cell>
        </row>
        <row r="1043">
          <cell r="A1043">
            <v>72320</v>
          </cell>
          <cell r="B1043" t="str">
            <v>RELE FOTO ELETRICO COM BASE</v>
          </cell>
          <cell r="C1043" t="str">
            <v>Un    </v>
          </cell>
          <cell r="D1043">
            <v>19.35</v>
          </cell>
          <cell r="E1043">
            <v>13</v>
          </cell>
          <cell r="F1043">
            <v>32.35</v>
          </cell>
        </row>
        <row r="1044">
          <cell r="A1044">
            <v>72325</v>
          </cell>
          <cell r="B1044" t="str">
            <v>SAIDA HORIZONTAL PARA ELETRODUTO D=3/4"</v>
          </cell>
          <cell r="C1044" t="str">
            <v>Un    </v>
          </cell>
          <cell r="D1044">
            <v>2.32</v>
          </cell>
          <cell r="E1044">
            <v>1.56</v>
          </cell>
          <cell r="F1044">
            <v>3.88</v>
          </cell>
        </row>
        <row r="1045">
          <cell r="A1045">
            <v>72326</v>
          </cell>
          <cell r="B1045" t="str">
            <v>SAIDA HORIZONTAL PARA ELETRODUTO D=1"</v>
          </cell>
          <cell r="C1045" t="str">
            <v>Un    </v>
          </cell>
          <cell r="D1045">
            <v>1.91</v>
          </cell>
          <cell r="E1045">
            <v>1.56</v>
          </cell>
          <cell r="F1045">
            <v>3.47</v>
          </cell>
        </row>
        <row r="1046">
          <cell r="A1046">
            <v>72327</v>
          </cell>
          <cell r="B1046" t="str">
            <v>SAIDA VERTICAL PARA ELETRODUTO D=3/4"</v>
          </cell>
          <cell r="C1046" t="str">
            <v>Un    </v>
          </cell>
          <cell r="D1046">
            <v>2.62</v>
          </cell>
          <cell r="E1046">
            <v>1.56</v>
          </cell>
          <cell r="F1046">
            <v>4.18</v>
          </cell>
        </row>
        <row r="1047">
          <cell r="A1047">
            <v>72328</v>
          </cell>
          <cell r="B1047" t="str">
            <v>SAIDA VERTICAL PARA ELETRODUTO D=1"</v>
          </cell>
          <cell r="C1047" t="str">
            <v>Un    </v>
          </cell>
          <cell r="D1047">
            <v>2.39</v>
          </cell>
          <cell r="E1047">
            <v>1.56</v>
          </cell>
          <cell r="F1047">
            <v>3.95</v>
          </cell>
        </row>
        <row r="1048">
          <cell r="A1048">
            <v>72330</v>
          </cell>
          <cell r="B1048" t="str">
            <v>SELA DE ACO GALV.PARA CRUZETA DE MADEIRA 15 KV</v>
          </cell>
          <cell r="C1048" t="str">
            <v>Un    </v>
          </cell>
          <cell r="D1048">
            <v>7.46</v>
          </cell>
          <cell r="E1048">
            <v>6.5</v>
          </cell>
          <cell r="F1048">
            <v>13.96</v>
          </cell>
        </row>
        <row r="1049">
          <cell r="A1049">
            <v>72335</v>
          </cell>
          <cell r="B1049" t="str">
            <v>SELA ACO GALVANIZADO P/CRUZETA MADEIRA 34,5KV</v>
          </cell>
          <cell r="C1049" t="str">
            <v>Un    </v>
          </cell>
          <cell r="D1049">
            <v>7.53</v>
          </cell>
          <cell r="E1049">
            <v>6.5</v>
          </cell>
          <cell r="F1049">
            <v>14.03</v>
          </cell>
        </row>
        <row r="1050">
          <cell r="A1050">
            <v>72338</v>
          </cell>
          <cell r="B1050" t="str">
            <v>SIRENE METALICA ALCANCE 500 M</v>
          </cell>
          <cell r="C1050" t="str">
            <v>Un    </v>
          </cell>
          <cell r="D1050">
            <v>337.03</v>
          </cell>
          <cell r="E1050">
            <v>7.8</v>
          </cell>
          <cell r="F1050">
            <v>344.83</v>
          </cell>
        </row>
        <row r="1051">
          <cell r="A1051">
            <v>72340</v>
          </cell>
          <cell r="B1051" t="str">
            <v>SINALIZADOR VERAS, AMARELO OU VERMELHO</v>
          </cell>
          <cell r="C1051" t="str">
            <v>Un    </v>
          </cell>
          <cell r="D1051">
            <v>7.8</v>
          </cell>
          <cell r="E1051">
            <v>13</v>
          </cell>
          <cell r="F1051">
            <v>20.8</v>
          </cell>
        </row>
        <row r="1052">
          <cell r="A1052">
            <v>72341</v>
          </cell>
          <cell r="B1052" t="str">
            <v>SOQUETE ANTIVIBRATORIO P/LAMP.FLUORESCENTE</v>
          </cell>
          <cell r="C1052" t="str">
            <v>Un    </v>
          </cell>
          <cell r="D1052">
            <v>1.02</v>
          </cell>
          <cell r="E1052">
            <v>0.86</v>
          </cell>
          <cell r="F1052">
            <v>1.88</v>
          </cell>
        </row>
        <row r="1053">
          <cell r="A1053">
            <v>72342</v>
          </cell>
          <cell r="B1053" t="str">
            <v>SOQUETE INDUSTRIAL 1570 P/USO AO TEMPO</v>
          </cell>
          <cell r="C1053" t="str">
            <v>Un    </v>
          </cell>
          <cell r="D1053">
            <v>9.78</v>
          </cell>
          <cell r="E1053">
            <v>6.5</v>
          </cell>
          <cell r="F1053">
            <v>16.28</v>
          </cell>
        </row>
        <row r="1054">
          <cell r="A1054">
            <v>72345</v>
          </cell>
          <cell r="B1054" t="str">
            <v>SOQUETE P/LAMPADA FLUORESCENTE</v>
          </cell>
          <cell r="C1054" t="str">
            <v>Un    </v>
          </cell>
          <cell r="D1054">
            <v>0.56</v>
          </cell>
          <cell r="E1054">
            <v>0.86</v>
          </cell>
          <cell r="F1054">
            <v>1.42</v>
          </cell>
        </row>
        <row r="1055">
          <cell r="A1055">
            <v>72350</v>
          </cell>
          <cell r="B1055" t="str">
            <v>SOQUETE PORCELANA P/PRATO E "BED"</v>
          </cell>
          <cell r="C1055" t="str">
            <v>Un    </v>
          </cell>
          <cell r="D1055">
            <v>4.42</v>
          </cell>
          <cell r="E1055">
            <v>6.5</v>
          </cell>
          <cell r="F1055">
            <v>10.92</v>
          </cell>
        </row>
        <row r="1056">
          <cell r="A1056">
            <v>72355</v>
          </cell>
          <cell r="B1056" t="str">
            <v>SOQUETE SIMPLES DE PORCELANA P/DROPS OU GLOBO</v>
          </cell>
          <cell r="C1056" t="str">
            <v>Un    </v>
          </cell>
          <cell r="D1056">
            <v>1.51</v>
          </cell>
          <cell r="E1056">
            <v>3.9</v>
          </cell>
          <cell r="F1056">
            <v>5.41</v>
          </cell>
        </row>
        <row r="1057">
          <cell r="A1057">
            <v>72360</v>
          </cell>
          <cell r="B1057" t="str">
            <v>SPOT SIMPLES</v>
          </cell>
          <cell r="C1057" t="str">
            <v>Un    </v>
          </cell>
          <cell r="D1057">
            <v>4.79</v>
          </cell>
          <cell r="E1057">
            <v>10.4</v>
          </cell>
          <cell r="F1057">
            <v>15.19</v>
          </cell>
        </row>
        <row r="1058">
          <cell r="A1058">
            <v>72363</v>
          </cell>
          <cell r="B1058" t="str">
            <v>SPOT DUPLO</v>
          </cell>
          <cell r="C1058" t="str">
            <v>Un    </v>
          </cell>
          <cell r="D1058">
            <v>9.59</v>
          </cell>
          <cell r="E1058">
            <v>10.4</v>
          </cell>
          <cell r="F1058">
            <v>19.99</v>
          </cell>
        </row>
        <row r="1059">
          <cell r="A1059">
            <v>72364</v>
          </cell>
          <cell r="B1059" t="str">
            <v>SPOT TRIPLO</v>
          </cell>
          <cell r="C1059" t="str">
            <v>Un    </v>
          </cell>
          <cell r="D1059">
            <v>18.02</v>
          </cell>
          <cell r="E1059">
            <v>14.3</v>
          </cell>
          <cell r="F1059">
            <v>32.32</v>
          </cell>
        </row>
        <row r="1060">
          <cell r="A1060">
            <v>72366</v>
          </cell>
          <cell r="B1060" t="str">
            <v>SUPORTE S1 (1 PETALA) P/LUMINARIA PADRAO A</v>
          </cell>
          <cell r="C1060" t="str">
            <v>Un    </v>
          </cell>
          <cell r="D1060">
            <v>109</v>
          </cell>
          <cell r="E1060">
            <v>3.9</v>
          </cell>
          <cell r="F1060">
            <v>112.9</v>
          </cell>
        </row>
        <row r="1061">
          <cell r="A1061">
            <v>72367</v>
          </cell>
          <cell r="B1061" t="str">
            <v>SUPORTE S2 (2 PETALAS) P/LUMINARIA PADRAO A</v>
          </cell>
          <cell r="C1061" t="str">
            <v>Un    </v>
          </cell>
          <cell r="D1061">
            <v>110</v>
          </cell>
          <cell r="E1061">
            <v>3.9</v>
          </cell>
          <cell r="F1061">
            <v>113.9</v>
          </cell>
        </row>
        <row r="1062">
          <cell r="A1062">
            <v>72368</v>
          </cell>
          <cell r="B1062" t="str">
            <v>SUPORTE S3 (3 PETALAS) P/LUMINARIA PADRAO A</v>
          </cell>
          <cell r="C1062" t="str">
            <v>Un    </v>
          </cell>
          <cell r="D1062">
            <v>112</v>
          </cell>
          <cell r="E1062">
            <v>3.9</v>
          </cell>
          <cell r="F1062">
            <v>115.9</v>
          </cell>
        </row>
        <row r="1063">
          <cell r="A1063">
            <v>72369</v>
          </cell>
          <cell r="B1063" t="str">
            <v>SUPORTE S4 (4 PETALAS) P/LUMINARIA PADRAO A</v>
          </cell>
          <cell r="C1063" t="str">
            <v>Un    </v>
          </cell>
          <cell r="D1063">
            <v>118</v>
          </cell>
          <cell r="E1063">
            <v>3.9</v>
          </cell>
          <cell r="F1063">
            <v>121.9</v>
          </cell>
        </row>
        <row r="1064">
          <cell r="A1064">
            <v>72370</v>
          </cell>
          <cell r="B1064" t="str">
            <v>SUPORTE P/TRANSFORM.EM POSTE CONCR.CIRCULAR</v>
          </cell>
          <cell r="C1064" t="str">
            <v>Un    </v>
          </cell>
          <cell r="D1064">
            <v>75</v>
          </cell>
          <cell r="E1064">
            <v>19.5</v>
          </cell>
          <cell r="F1064">
            <v>94.5</v>
          </cell>
        </row>
        <row r="1065">
          <cell r="A1065">
            <v>72371</v>
          </cell>
          <cell r="B1065" t="str">
            <v>SUP0RTE VERTICAL P/CANTONEIRA 50 X 50 MM</v>
          </cell>
          <cell r="C1065" t="str">
            <v>Un    </v>
          </cell>
          <cell r="D1065">
            <v>1.74</v>
          </cell>
          <cell r="E1065">
            <v>1.56</v>
          </cell>
          <cell r="F1065">
            <v>3.3</v>
          </cell>
        </row>
        <row r="1066">
          <cell r="A1066">
            <v>72374</v>
          </cell>
          <cell r="B1066" t="str">
            <v>T HORIZONTAL PARA ELETROCALHA 50 X 50 MM</v>
          </cell>
          <cell r="C1066" t="str">
            <v>Un    </v>
          </cell>
          <cell r="D1066">
            <v>11.12</v>
          </cell>
          <cell r="E1066">
            <v>2.08</v>
          </cell>
          <cell r="F1066">
            <v>13.2</v>
          </cell>
        </row>
        <row r="1067">
          <cell r="A1067">
            <v>72375</v>
          </cell>
          <cell r="B1067" t="str">
            <v>T VERTICAL DE DESCIDA PARA ELETROCALHA 50 X 50 MM</v>
          </cell>
          <cell r="C1067" t="str">
            <v>Un    </v>
          </cell>
          <cell r="D1067">
            <v>14.26</v>
          </cell>
          <cell r="E1067">
            <v>2.08</v>
          </cell>
          <cell r="F1067">
            <v>16.34</v>
          </cell>
        </row>
        <row r="1068">
          <cell r="A1068">
            <v>72376</v>
          </cell>
          <cell r="B1068" t="str">
            <v>TAMPA DE ENCAIXE PARA ELETROCALHA DE 50 X 50 MM</v>
          </cell>
          <cell r="C1068" t="str">
            <v>M     </v>
          </cell>
          <cell r="D1068">
            <v>3.92</v>
          </cell>
          <cell r="E1068">
            <v>2.6</v>
          </cell>
          <cell r="F1068">
            <v>6.52</v>
          </cell>
        </row>
        <row r="1069">
          <cell r="A1069">
            <v>72380</v>
          </cell>
          <cell r="B1069" t="str">
            <v>TAMPA CEGA CONDULET PVC 1/2" OU 3/4"</v>
          </cell>
          <cell r="C1069" t="str">
            <v>Un    </v>
          </cell>
          <cell r="D1069">
            <v>1.35</v>
          </cell>
          <cell r="E1069">
            <v>0.39</v>
          </cell>
          <cell r="F1069">
            <v>1.74</v>
          </cell>
        </row>
        <row r="1070">
          <cell r="A1070">
            <v>72385</v>
          </cell>
          <cell r="B1070" t="str">
            <v>TAMPA CEGA CONDULET PVC 1"</v>
          </cell>
          <cell r="C1070" t="str">
            <v>Un    </v>
          </cell>
          <cell r="D1070">
            <v>2.11</v>
          </cell>
          <cell r="E1070">
            <v>0.39</v>
          </cell>
          <cell r="F1070">
            <v>2.5</v>
          </cell>
        </row>
        <row r="1071">
          <cell r="A1071">
            <v>72390</v>
          </cell>
          <cell r="B1071" t="str">
            <v>TAMPA CEGA PETROLET 1/2" OU 3/4" C/TAMPA</v>
          </cell>
          <cell r="C1071" t="str">
            <v>Un    </v>
          </cell>
          <cell r="D1071">
            <v>1.58</v>
          </cell>
          <cell r="E1071">
            <v>1.04</v>
          </cell>
          <cell r="F1071">
            <v>2.62</v>
          </cell>
        </row>
        <row r="1072">
          <cell r="A1072">
            <v>72395</v>
          </cell>
          <cell r="B1072" t="str">
            <v>TAMPA CEGA PETROLET 1"</v>
          </cell>
          <cell r="C1072" t="str">
            <v>Un    </v>
          </cell>
          <cell r="D1072">
            <v>1.66</v>
          </cell>
          <cell r="E1072">
            <v>1.04</v>
          </cell>
          <cell r="F1072">
            <v>2.7</v>
          </cell>
        </row>
        <row r="1073">
          <cell r="A1073">
            <v>72400</v>
          </cell>
          <cell r="B1073" t="str">
            <v>TAMPA CEGA PLASTICA QUADRADA 4"X4"</v>
          </cell>
          <cell r="C1073" t="str">
            <v>Un    </v>
          </cell>
          <cell r="D1073">
            <v>2.02</v>
          </cell>
          <cell r="E1073">
            <v>0.39</v>
          </cell>
          <cell r="F1073">
            <v>2.41</v>
          </cell>
        </row>
        <row r="1074">
          <cell r="A1074">
            <v>72420</v>
          </cell>
          <cell r="B1074" t="str">
            <v>TAMPA CEGA PLASTICA REDONDA 4"X4"</v>
          </cell>
          <cell r="C1074" t="str">
            <v>Un    </v>
          </cell>
          <cell r="D1074">
            <v>2.02</v>
          </cell>
          <cell r="E1074">
            <v>0.39</v>
          </cell>
          <cell r="F1074">
            <v>2.41</v>
          </cell>
        </row>
        <row r="1075">
          <cell r="A1075">
            <v>72425</v>
          </cell>
          <cell r="B1075" t="str">
            <v>TAMPA CEGA PLASTICA RETANGULAR 4"X2"</v>
          </cell>
          <cell r="C1075" t="str">
            <v>Un    </v>
          </cell>
          <cell r="D1075">
            <v>1.44</v>
          </cell>
          <cell r="E1075">
            <v>0.39</v>
          </cell>
          <cell r="F1075">
            <v>1.83</v>
          </cell>
        </row>
        <row r="1076">
          <cell r="A1076">
            <v>72430</v>
          </cell>
          <cell r="B1076" t="str">
            <v>TAMPA CONDULET PVC P/1 INTERRUPTOR DE 1 SECAO</v>
          </cell>
          <cell r="C1076" t="str">
            <v>Un    </v>
          </cell>
          <cell r="D1076">
            <v>2.02</v>
          </cell>
          <cell r="E1076">
            <v>0.39</v>
          </cell>
          <cell r="F1076">
            <v>2.41</v>
          </cell>
        </row>
        <row r="1077">
          <cell r="A1077">
            <v>72435</v>
          </cell>
          <cell r="B1077" t="str">
            <v>TAMPA CONDULET PVC P/2 INTERRUP.1 SECAO JUNTOS</v>
          </cell>
          <cell r="C1077" t="str">
            <v>Un    </v>
          </cell>
          <cell r="D1077">
            <v>2.02</v>
          </cell>
          <cell r="E1077">
            <v>0.39</v>
          </cell>
          <cell r="F1077">
            <v>2.41</v>
          </cell>
        </row>
        <row r="1078">
          <cell r="A1078">
            <v>72440</v>
          </cell>
          <cell r="B1078" t="str">
            <v>TAMPA CONDULET PVC P/2 INTER.1 SECAO SEPARADOS</v>
          </cell>
          <cell r="C1078" t="str">
            <v>Un    </v>
          </cell>
          <cell r="D1078">
            <v>2.02</v>
          </cell>
          <cell r="E1078">
            <v>0.39</v>
          </cell>
          <cell r="F1078">
            <v>2.41</v>
          </cell>
        </row>
        <row r="1079">
          <cell r="A1079">
            <v>72450</v>
          </cell>
          <cell r="B1079" t="str">
            <v>TAMPA DE Fo.Fo. R1 C/BASE - PADRAO TELEGOIAS</v>
          </cell>
          <cell r="C1079" t="str">
            <v>Un    </v>
          </cell>
          <cell r="D1079">
            <v>131.2</v>
          </cell>
          <cell r="E1079">
            <v>1.3</v>
          </cell>
          <cell r="F1079">
            <v>132.5</v>
          </cell>
        </row>
        <row r="1080">
          <cell r="A1080">
            <v>72455</v>
          </cell>
          <cell r="B1080" t="str">
            <v>TAMPA Fo.Fo. R2 C/BASE - PADRAO TELEGOIAS</v>
          </cell>
          <cell r="C1080" t="str">
            <v>Un    </v>
          </cell>
          <cell r="D1080">
            <v>455.15</v>
          </cell>
          <cell r="E1080">
            <v>3.26</v>
          </cell>
          <cell r="F1080">
            <v>458.41</v>
          </cell>
        </row>
        <row r="1081">
          <cell r="A1081">
            <v>72460</v>
          </cell>
          <cell r="B1081" t="str">
            <v>TAMPA PETROLET P/INTERR.2 SEC.JUNTOS OU TOMADA</v>
          </cell>
          <cell r="C1081" t="str">
            <v>Un    </v>
          </cell>
          <cell r="D1081">
            <v>1.69</v>
          </cell>
          <cell r="E1081">
            <v>1.04</v>
          </cell>
          <cell r="F1081">
            <v>2.73</v>
          </cell>
        </row>
        <row r="1082">
          <cell r="A1082">
            <v>72465</v>
          </cell>
          <cell r="B1082" t="str">
            <v>TAMPA PETROLET P/INTERRUPTOR 2 SECOES SEPARADAS</v>
          </cell>
          <cell r="C1082" t="str">
            <v>Un    </v>
          </cell>
          <cell r="D1082">
            <v>1.69</v>
          </cell>
          <cell r="E1082">
            <v>1.04</v>
          </cell>
          <cell r="F1082">
            <v>2.73</v>
          </cell>
        </row>
        <row r="1083">
          <cell r="A1083">
            <v>72470</v>
          </cell>
          <cell r="B1083" t="str">
            <v>TAMPA PETROLET P/INTERRUPTOR 3 SECOES</v>
          </cell>
          <cell r="C1083" t="str">
            <v>Un    </v>
          </cell>
          <cell r="D1083">
            <v>1.69</v>
          </cell>
          <cell r="E1083">
            <v>1.04</v>
          </cell>
          <cell r="F1083">
            <v>2.73</v>
          </cell>
        </row>
        <row r="1084">
          <cell r="A1084">
            <v>72475</v>
          </cell>
          <cell r="B1084" t="str">
            <v>TAMPA PETROLET P/INTERRUPTOR DE 1 SECAO</v>
          </cell>
          <cell r="C1084" t="str">
            <v>Un    </v>
          </cell>
          <cell r="D1084">
            <v>1.75</v>
          </cell>
          <cell r="E1084">
            <v>1.04</v>
          </cell>
          <cell r="F1084">
            <v>2.79</v>
          </cell>
        </row>
        <row r="1085">
          <cell r="A1085">
            <v>72480</v>
          </cell>
          <cell r="B1085" t="str">
            <v>TAMPA TIPO DZ ATE 25A</v>
          </cell>
          <cell r="C1085" t="str">
            <v>Un    </v>
          </cell>
          <cell r="D1085">
            <v>4.73</v>
          </cell>
          <cell r="E1085">
            <v>0.66</v>
          </cell>
          <cell r="F1085">
            <v>5.39</v>
          </cell>
        </row>
        <row r="1086">
          <cell r="A1086">
            <v>72485</v>
          </cell>
          <cell r="B1086" t="str">
            <v>TAMPA TIPO DZ ATE 63A</v>
          </cell>
          <cell r="C1086" t="str">
            <v>Un    </v>
          </cell>
          <cell r="D1086">
            <v>6.24</v>
          </cell>
          <cell r="E1086">
            <v>0.66</v>
          </cell>
          <cell r="F1086">
            <v>6.9</v>
          </cell>
        </row>
        <row r="1087">
          <cell r="A1087">
            <v>72500</v>
          </cell>
          <cell r="B1087" t="str">
            <v>TERMINAL DE PRESSAO 1,5 MM2</v>
          </cell>
          <cell r="C1087" t="str">
            <v>Un    </v>
          </cell>
          <cell r="D1087">
            <v>0.12</v>
          </cell>
          <cell r="E1087">
            <v>3.9</v>
          </cell>
          <cell r="F1087">
            <v>4.02</v>
          </cell>
        </row>
        <row r="1088">
          <cell r="A1088">
            <v>72501</v>
          </cell>
          <cell r="B1088" t="str">
            <v>TERMINAL DE PRESSAO 2,5 MM2</v>
          </cell>
          <cell r="C1088" t="str">
            <v>Un    </v>
          </cell>
          <cell r="D1088">
            <v>0.15</v>
          </cell>
          <cell r="E1088">
            <v>3.9</v>
          </cell>
          <cell r="F1088">
            <v>4.05</v>
          </cell>
        </row>
        <row r="1089">
          <cell r="A1089">
            <v>72510</v>
          </cell>
          <cell r="B1089" t="str">
            <v>TERMINAL DE PRESSAO 4 MM2</v>
          </cell>
          <cell r="C1089" t="str">
            <v>Un    </v>
          </cell>
          <cell r="D1089">
            <v>0.22</v>
          </cell>
          <cell r="E1089">
            <v>3.9</v>
          </cell>
          <cell r="F1089">
            <v>4.12</v>
          </cell>
        </row>
        <row r="1090">
          <cell r="A1090">
            <v>72515</v>
          </cell>
          <cell r="B1090" t="str">
            <v>TERMINAL DE PRESSAO 6 MM2</v>
          </cell>
          <cell r="C1090" t="str">
            <v>Un    </v>
          </cell>
          <cell r="D1090">
            <v>1.33</v>
          </cell>
          <cell r="E1090">
            <v>4.5600000000000005</v>
          </cell>
          <cell r="F1090">
            <v>5.89</v>
          </cell>
        </row>
        <row r="1091">
          <cell r="A1091">
            <v>72518</v>
          </cell>
          <cell r="B1091" t="str">
            <v>TERMINAL DE PRESSAO 10 MM2</v>
          </cell>
          <cell r="C1091" t="str">
            <v>Un    </v>
          </cell>
          <cell r="D1091">
            <v>1.04</v>
          </cell>
          <cell r="E1091">
            <v>4.5600000000000005</v>
          </cell>
          <cell r="F1091">
            <v>5.6</v>
          </cell>
        </row>
        <row r="1092">
          <cell r="A1092">
            <v>72520</v>
          </cell>
          <cell r="B1092" t="str">
            <v>TERMINAL DE PRESSAO 16 MM2</v>
          </cell>
          <cell r="C1092" t="str">
            <v>Un    </v>
          </cell>
          <cell r="D1092">
            <v>1.74</v>
          </cell>
          <cell r="E1092">
            <v>4.5600000000000005</v>
          </cell>
          <cell r="F1092">
            <v>6.3</v>
          </cell>
        </row>
        <row r="1093">
          <cell r="A1093">
            <v>72523</v>
          </cell>
          <cell r="B1093" t="str">
            <v>TERMINAL DE PRESSAO 25 MM2</v>
          </cell>
          <cell r="C1093" t="str">
            <v>Un    </v>
          </cell>
          <cell r="D1093">
            <v>1.76</v>
          </cell>
          <cell r="E1093">
            <v>5.2</v>
          </cell>
          <cell r="F1093">
            <v>6.96</v>
          </cell>
        </row>
        <row r="1094">
          <cell r="A1094">
            <v>72528</v>
          </cell>
          <cell r="B1094" t="str">
            <v>TERMINAL DE PRESSAO 35 MM2</v>
          </cell>
          <cell r="C1094" t="str">
            <v>Un    </v>
          </cell>
          <cell r="D1094">
            <v>2.29</v>
          </cell>
          <cell r="E1094">
            <v>5.2</v>
          </cell>
          <cell r="F1094">
            <v>7.49</v>
          </cell>
        </row>
        <row r="1095">
          <cell r="A1095">
            <v>72532</v>
          </cell>
          <cell r="B1095" t="str">
            <v>TERMINAL DE PRESSAO 50 MM2</v>
          </cell>
          <cell r="C1095" t="str">
            <v>Un    </v>
          </cell>
          <cell r="D1095">
            <v>2.08</v>
          </cell>
          <cell r="E1095">
            <v>5.2</v>
          </cell>
          <cell r="F1095">
            <v>7.28</v>
          </cell>
        </row>
        <row r="1096">
          <cell r="A1096">
            <v>72535</v>
          </cell>
          <cell r="B1096" t="str">
            <v>TERMINAL DE PRESSAO 70 MMM2</v>
          </cell>
          <cell r="C1096" t="str">
            <v>Un    </v>
          </cell>
          <cell r="D1096">
            <v>2.39</v>
          </cell>
          <cell r="E1096">
            <v>5.86</v>
          </cell>
          <cell r="F1096">
            <v>8.25</v>
          </cell>
        </row>
        <row r="1097">
          <cell r="A1097">
            <v>72538</v>
          </cell>
          <cell r="B1097" t="str">
            <v>TERMINAL DE PRESSAO 95 MM2</v>
          </cell>
          <cell r="C1097" t="str">
            <v>Un    </v>
          </cell>
          <cell r="D1097">
            <v>1.75</v>
          </cell>
          <cell r="E1097">
            <v>5.86</v>
          </cell>
          <cell r="F1097">
            <v>7.61</v>
          </cell>
        </row>
        <row r="1098">
          <cell r="A1098">
            <v>72545</v>
          </cell>
          <cell r="B1098" t="str">
            <v>TERMINAL DE PRESSAO 120 MM2</v>
          </cell>
          <cell r="C1098" t="str">
            <v>Un    </v>
          </cell>
          <cell r="D1098">
            <v>6.07</v>
          </cell>
          <cell r="E1098">
            <v>5.86</v>
          </cell>
          <cell r="F1098">
            <v>11.93</v>
          </cell>
        </row>
        <row r="1099">
          <cell r="A1099">
            <v>72550</v>
          </cell>
          <cell r="B1099" t="str">
            <v>TERMINAL DE PRESSAO 150 MM2</v>
          </cell>
          <cell r="C1099" t="str">
            <v>Un    </v>
          </cell>
          <cell r="D1099">
            <v>7.44</v>
          </cell>
          <cell r="E1099">
            <v>6.5</v>
          </cell>
          <cell r="F1099">
            <v>13.94</v>
          </cell>
        </row>
        <row r="1100">
          <cell r="A1100">
            <v>72556</v>
          </cell>
          <cell r="B1100" t="str">
            <v>TOMADA LOGICA RJ-45 TIPO KEYSTONE JACK, CAT. 5E</v>
          </cell>
          <cell r="C1100" t="str">
            <v>Un    </v>
          </cell>
          <cell r="D1100">
            <v>11.4</v>
          </cell>
          <cell r="E1100">
            <v>4.8100000000000005</v>
          </cell>
          <cell r="F1100">
            <v>16.21</v>
          </cell>
        </row>
        <row r="1101">
          <cell r="A1101">
            <v>72560</v>
          </cell>
          <cell r="B1101" t="str">
            <v>TERMINAL PARA ELETROCALHA 50 X 50 MM</v>
          </cell>
          <cell r="C1101" t="str">
            <v>Un    </v>
          </cell>
          <cell r="D1101">
            <v>1.54</v>
          </cell>
          <cell r="E1101">
            <v>2.08</v>
          </cell>
          <cell r="F1101">
            <v>3.62</v>
          </cell>
        </row>
        <row r="1102">
          <cell r="A1102">
            <v>72570</v>
          </cell>
          <cell r="B1102" t="str">
            <v>TOMADA 2 POLOS UNIVERSAL LINHA X</v>
          </cell>
          <cell r="C1102" t="str">
            <v>Un    </v>
          </cell>
          <cell r="D1102">
            <v>8.17</v>
          </cell>
          <cell r="E1102">
            <v>2.73</v>
          </cell>
          <cell r="F1102">
            <v>10.9</v>
          </cell>
        </row>
        <row r="1103">
          <cell r="A1103">
            <v>72575</v>
          </cell>
          <cell r="B1103" t="str">
            <v>TOMADA 2 POLOS+TERRA LINHA X</v>
          </cell>
          <cell r="C1103" t="str">
            <v>Un    </v>
          </cell>
          <cell r="D1103">
            <v>10.5</v>
          </cell>
          <cell r="E1103">
            <v>3.77</v>
          </cell>
          <cell r="F1103">
            <v>14.27</v>
          </cell>
        </row>
        <row r="1104">
          <cell r="A1104">
            <v>72578</v>
          </cell>
          <cell r="B1104" t="str">
            <v>TOMADA DE 2 POLOS MAIS TERRA</v>
          </cell>
          <cell r="C1104" t="str">
            <v>Un    </v>
          </cell>
          <cell r="D1104">
            <v>4</v>
          </cell>
          <cell r="E1104">
            <v>3.77</v>
          </cell>
          <cell r="F1104">
            <v>7.77</v>
          </cell>
        </row>
        <row r="1105">
          <cell r="A1105">
            <v>72580</v>
          </cell>
          <cell r="B1105" t="str">
            <v>TOMADA DE 3 POLOS MAIS TERRA</v>
          </cell>
          <cell r="C1105" t="str">
            <v>Un    </v>
          </cell>
          <cell r="D1105">
            <v>4.16</v>
          </cell>
          <cell r="E1105">
            <v>4.16</v>
          </cell>
          <cell r="F1105">
            <v>8.32</v>
          </cell>
        </row>
        <row r="1106">
          <cell r="A1106">
            <v>72585</v>
          </cell>
          <cell r="B1106" t="str">
            <v>TOMADA P/TERMINAL DE COMPUTADOR (REF.54324)</v>
          </cell>
          <cell r="C1106" t="str">
            <v>Un    </v>
          </cell>
          <cell r="D1106">
            <v>7.26</v>
          </cell>
          <cell r="E1106">
            <v>4.16</v>
          </cell>
          <cell r="F1106">
            <v>11.42</v>
          </cell>
        </row>
        <row r="1107">
          <cell r="A1107">
            <v>72590</v>
          </cell>
          <cell r="B1107" t="str">
            <v>TOMADA TELEFONICA</v>
          </cell>
          <cell r="C1107" t="str">
            <v>Un    </v>
          </cell>
          <cell r="D1107">
            <v>2.85</v>
          </cell>
          <cell r="E1107">
            <v>4.8100000000000005</v>
          </cell>
          <cell r="F1107">
            <v>7.66</v>
          </cell>
        </row>
        <row r="1108">
          <cell r="A1108">
            <v>72591</v>
          </cell>
          <cell r="B1108" t="str">
            <v>TOMADA TELEFONICA (4 PINOS)</v>
          </cell>
          <cell r="C1108" t="str">
            <v>Un    </v>
          </cell>
          <cell r="D1108">
            <v>6.26</v>
          </cell>
          <cell r="E1108">
            <v>4.8100000000000005</v>
          </cell>
          <cell r="F1108">
            <v>11.07</v>
          </cell>
        </row>
        <row r="1109">
          <cell r="A1109">
            <v>72592</v>
          </cell>
          <cell r="B1109" t="str">
            <v>TOMADA TELEFONICA 4 PINOS 4"X2" TAMPA UNHO (PISO)</v>
          </cell>
          <cell r="C1109" t="str">
            <v>Un    </v>
          </cell>
          <cell r="D1109">
            <v>13.52</v>
          </cell>
          <cell r="E1109">
            <v>13</v>
          </cell>
          <cell r="F1109">
            <v>26.52</v>
          </cell>
        </row>
        <row r="1110">
          <cell r="A1110">
            <v>72595</v>
          </cell>
          <cell r="B1110" t="str">
            <v>TOMADA TELEFONICA DE 4 PINOS 4"X2" ROSQ.(PISO)</v>
          </cell>
          <cell r="C1110" t="str">
            <v>Un    </v>
          </cell>
          <cell r="D1110">
            <v>23.65</v>
          </cell>
          <cell r="E1110">
            <v>13</v>
          </cell>
          <cell r="F1110">
            <v>36.65</v>
          </cell>
        </row>
        <row r="1111">
          <cell r="A1111">
            <v>72596</v>
          </cell>
          <cell r="B1111" t="str">
            <v>TOMADA TELEFONICA LINHA X</v>
          </cell>
          <cell r="C1111" t="str">
            <v>Un    </v>
          </cell>
          <cell r="D1111">
            <v>6.96</v>
          </cell>
          <cell r="E1111">
            <v>4.8100000000000005</v>
          </cell>
          <cell r="F1111">
            <v>11.77</v>
          </cell>
        </row>
        <row r="1112">
          <cell r="A1112">
            <v>72597</v>
          </cell>
          <cell r="B1112" t="str">
            <v>TOMADA UNIVERSAL REDONDA</v>
          </cell>
          <cell r="C1112" t="str">
            <v>Un    </v>
          </cell>
          <cell r="D1112">
            <v>3.11</v>
          </cell>
          <cell r="E1112">
            <v>2.73</v>
          </cell>
          <cell r="F1112">
            <v>5.84</v>
          </cell>
        </row>
        <row r="1113">
          <cell r="A1113">
            <v>72600</v>
          </cell>
          <cell r="B1113" t="str">
            <v>TRANSFORMADOR TRIFASICO 75 KVA</v>
          </cell>
          <cell r="C1113" t="str">
            <v>Un    </v>
          </cell>
          <cell r="D1113">
            <v>6200</v>
          </cell>
          <cell r="E1113">
            <v>364</v>
          </cell>
          <cell r="F1113">
            <v>6564</v>
          </cell>
        </row>
        <row r="1114">
          <cell r="A1114">
            <v>72601</v>
          </cell>
          <cell r="B1114" t="str">
            <v>TRANSFORMADOR TRIFASICO, 150 KVA</v>
          </cell>
          <cell r="C1114" t="str">
            <v>Un    </v>
          </cell>
          <cell r="D1114">
            <v>10350</v>
          </cell>
          <cell r="E1114">
            <v>455</v>
          </cell>
          <cell r="F1114">
            <v>10805</v>
          </cell>
        </row>
        <row r="1115">
          <cell r="A1115">
            <v>72611</v>
          </cell>
          <cell r="B1115" t="str">
            <v>TRANSFORMADOR TRIFASICO,112,5 KVA</v>
          </cell>
          <cell r="C1115" t="str">
            <v>Un    </v>
          </cell>
          <cell r="D1115">
            <v>8400</v>
          </cell>
          <cell r="E1115">
            <v>390</v>
          </cell>
          <cell r="F1115">
            <v>8790</v>
          </cell>
        </row>
        <row r="1116">
          <cell r="A1116">
            <v>72612</v>
          </cell>
          <cell r="B1116" t="str">
            <v>TRANSFORMADOR TRIFASICO, 225 KVA, 13,8 KV</v>
          </cell>
          <cell r="C1116" t="str">
            <v>Un    </v>
          </cell>
          <cell r="D1116">
            <v>14900</v>
          </cell>
          <cell r="E1116">
            <v>650</v>
          </cell>
          <cell r="F1116">
            <v>15550</v>
          </cell>
        </row>
        <row r="1117">
          <cell r="A1117">
            <v>72613</v>
          </cell>
          <cell r="B1117" t="str">
            <v>TRANSFORMADOR TRIFASICO 300 KVA,13,8 KV</v>
          </cell>
          <cell r="C1117" t="str">
            <v>Un    </v>
          </cell>
          <cell r="D1117">
            <v>16350</v>
          </cell>
          <cell r="E1117">
            <v>780</v>
          </cell>
          <cell r="F1117">
            <v>17130</v>
          </cell>
        </row>
        <row r="1118">
          <cell r="A1118">
            <v>72614</v>
          </cell>
          <cell r="B1118" t="str">
            <v>TRANSFORMADOR TRIFASICO 500 KVA, 13,8 KV</v>
          </cell>
          <cell r="C1118" t="str">
            <v>Un    </v>
          </cell>
          <cell r="D1118">
            <v>26440</v>
          </cell>
          <cell r="E1118">
            <v>1430</v>
          </cell>
          <cell r="F1118">
            <v>27870</v>
          </cell>
        </row>
        <row r="1119">
          <cell r="A1119">
            <v>72620</v>
          </cell>
          <cell r="B1119" t="str">
            <v>TRANSFORMADOR DE CORRENTE RELAÇÃO 250:5</v>
          </cell>
          <cell r="C1119" t="str">
            <v>Un    </v>
          </cell>
          <cell r="D1119">
            <v>32.68</v>
          </cell>
          <cell r="E1119">
            <v>4.34</v>
          </cell>
          <cell r="F1119">
            <v>37.02</v>
          </cell>
        </row>
        <row r="1120">
          <cell r="A1120">
            <v>72620</v>
          </cell>
          <cell r="B1120" t="str">
            <v>TRANSFORMADOR DE CORRENTE RELAÇÃO 350:5</v>
          </cell>
          <cell r="C1120" t="str">
            <v>Un    </v>
          </cell>
          <cell r="D1120">
            <v>43.63</v>
          </cell>
          <cell r="E1120">
            <v>4.34</v>
          </cell>
          <cell r="F1120">
            <v>47.97</v>
          </cell>
        </row>
        <row r="1121">
          <cell r="A1121">
            <v>72630</v>
          </cell>
          <cell r="B1121" t="str">
            <v>TRILHO OU SUPORTE P/BORNE TERMINAL</v>
          </cell>
          <cell r="C1121" t="str">
            <v>M     </v>
          </cell>
          <cell r="D1121">
            <v>12.8</v>
          </cell>
          <cell r="E1121">
            <v>3.9</v>
          </cell>
          <cell r="F1121">
            <v>16.7</v>
          </cell>
        </row>
        <row r="1122">
          <cell r="A1122">
            <v>72637</v>
          </cell>
          <cell r="B1122" t="str">
            <v>TUBO FERRO GALVANIZADO DIAM. 1.1/2"</v>
          </cell>
          <cell r="C1122" t="str">
            <v>M     </v>
          </cell>
          <cell r="D1122">
            <v>30.3</v>
          </cell>
          <cell r="E1122">
            <v>8.06</v>
          </cell>
          <cell r="F1122">
            <v>38.36</v>
          </cell>
        </row>
        <row r="1123">
          <cell r="A1123">
            <v>72638</v>
          </cell>
          <cell r="B1123" t="str">
            <v>TUBO (CARTUCHO) DE FENOLITE</v>
          </cell>
          <cell r="C1123" t="str">
            <v>Un    </v>
          </cell>
          <cell r="D1123">
            <v>6.25</v>
          </cell>
          <cell r="E1123">
            <v>2.08</v>
          </cell>
          <cell r="F1123">
            <v>8.33</v>
          </cell>
        </row>
        <row r="1124">
          <cell r="A1124">
            <v>72640</v>
          </cell>
          <cell r="B1124" t="str">
            <v>VIDRO DROPS TAMANHO MEDIO</v>
          </cell>
          <cell r="C1124" t="str">
            <v>Un    </v>
          </cell>
          <cell r="D1124">
            <v>10.93</v>
          </cell>
          <cell r="E1124">
            <v>1.04</v>
          </cell>
          <cell r="F1124">
            <v>11.97</v>
          </cell>
        </row>
        <row r="1125">
          <cell r="A1125">
            <v>72641</v>
          </cell>
          <cell r="B1125" t="str">
            <v>VIDRO DROPS TAMANHO GRANDE</v>
          </cell>
          <cell r="C1125" t="str">
            <v>Un    </v>
          </cell>
          <cell r="D1125">
            <v>14.17</v>
          </cell>
          <cell r="E1125">
            <v>1.3</v>
          </cell>
          <cell r="F1125">
            <v>15.47</v>
          </cell>
        </row>
        <row r="1126">
          <cell r="A1126">
            <v>72650</v>
          </cell>
          <cell r="B1126" t="str">
            <v>VIDRO TIPO GLOBO</v>
          </cell>
          <cell r="C1126" t="str">
            <v>Un    </v>
          </cell>
          <cell r="D1126">
            <v>20.37</v>
          </cell>
          <cell r="E1126">
            <v>1.04</v>
          </cell>
          <cell r="F1126">
            <v>21.41</v>
          </cell>
        </row>
        <row r="1127">
          <cell r="A1127">
            <v>72660</v>
          </cell>
          <cell r="B1127" t="str">
            <v>VERGALHAO ROSCA TOTAL D=1/4"</v>
          </cell>
          <cell r="C1127" t="str">
            <v>M     </v>
          </cell>
          <cell r="D1127">
            <v>1.46</v>
          </cell>
          <cell r="E1127">
            <v>3.12</v>
          </cell>
          <cell r="F1127">
            <v>4.58</v>
          </cell>
        </row>
        <row r="1128">
          <cell r="A1128">
            <v>72661</v>
          </cell>
          <cell r="B1128" t="str">
            <v>VERGALHAO ROSCA TOTAL D=5/16"</v>
          </cell>
          <cell r="C1128" t="str">
            <v>M     </v>
          </cell>
          <cell r="D1128">
            <v>2.5300000000000002</v>
          </cell>
          <cell r="E1128">
            <v>3.12</v>
          </cell>
          <cell r="F1128">
            <v>5.65</v>
          </cell>
        </row>
        <row r="1129">
          <cell r="A1129">
            <v>80000</v>
          </cell>
          <cell r="B1129" t="str">
            <v>INSTALACOES HIDRO-SANITARIAS</v>
          </cell>
          <cell r="D1129">
            <v>0</v>
          </cell>
          <cell r="E1129">
            <v>0</v>
          </cell>
          <cell r="F1129">
            <v>0</v>
          </cell>
        </row>
        <row r="1130">
          <cell r="A1130">
            <v>80101</v>
          </cell>
          <cell r="B1130" t="str">
            <v>INSTALACOES HIDRO-SANITARIAS</v>
          </cell>
          <cell r="C1130" t="str">
            <v>UD    </v>
          </cell>
          <cell r="D1130">
            <v>18.64</v>
          </cell>
          <cell r="E1130">
            <v>0</v>
          </cell>
          <cell r="F1130">
            <v>18.64</v>
          </cell>
        </row>
        <row r="1131">
          <cell r="A1131">
            <v>80103</v>
          </cell>
          <cell r="B1131" t="str">
            <v>METAIS/ESG.(SIFAO)</v>
          </cell>
          <cell r="C1131" t="str">
            <v>UD    </v>
          </cell>
          <cell r="D1131">
            <v>18.64</v>
          </cell>
          <cell r="E1131">
            <v>0</v>
          </cell>
          <cell r="F1131">
            <v>18.64</v>
          </cell>
        </row>
        <row r="1132">
          <cell r="A1132">
            <v>80108</v>
          </cell>
          <cell r="B1132" t="str">
            <v>&gt;</v>
          </cell>
          <cell r="C1132" t="str">
            <v>UD    </v>
          </cell>
          <cell r="D1132">
            <v>18.64</v>
          </cell>
          <cell r="E1132">
            <v>0</v>
          </cell>
          <cell r="F1132">
            <v>18.64</v>
          </cell>
        </row>
        <row r="1133">
          <cell r="A1133">
            <v>80109</v>
          </cell>
          <cell r="B1133" t="str">
            <v>&gt;</v>
          </cell>
          <cell r="C1133" t="str">
            <v>UD    </v>
          </cell>
          <cell r="D1133">
            <v>0</v>
          </cell>
          <cell r="E1133">
            <v>41.87</v>
          </cell>
          <cell r="F1133">
            <v>41.87</v>
          </cell>
        </row>
        <row r="1134">
          <cell r="A1134">
            <v>80201</v>
          </cell>
          <cell r="B1134" t="str">
            <v>FOSSA SEPTICA-2500 L 2,95X1,35X1,40</v>
          </cell>
          <cell r="C1134" t="str">
            <v>Un    </v>
          </cell>
          <cell r="D1134">
            <v>1106.6</v>
          </cell>
          <cell r="E1134">
            <v>1147.44</v>
          </cell>
          <cell r="F1134">
            <v>2254.04</v>
          </cell>
        </row>
        <row r="1135">
          <cell r="A1135">
            <v>80202</v>
          </cell>
          <cell r="B1135" t="str">
            <v>SUMIDOURO D:1,60 PROF.4,5 M</v>
          </cell>
          <cell r="C1135" t="str">
            <v>Un    </v>
          </cell>
          <cell r="D1135">
            <v>272.56</v>
          </cell>
          <cell r="E1135">
            <v>770.95</v>
          </cell>
          <cell r="F1135">
            <v>1043.51</v>
          </cell>
        </row>
        <row r="1136">
          <cell r="A1136">
            <v>80203</v>
          </cell>
          <cell r="B1136" t="str">
            <v>FOSSA SEPTICA 1500 L 2.45X1,60X1.40</v>
          </cell>
          <cell r="C1136" t="str">
            <v>Un    </v>
          </cell>
          <cell r="D1136">
            <v>1044.98</v>
          </cell>
          <cell r="E1136">
            <v>992.28</v>
          </cell>
          <cell r="F1136">
            <v>2037.26</v>
          </cell>
        </row>
        <row r="1137">
          <cell r="A1137">
            <v>80204</v>
          </cell>
          <cell r="B1137" t="str">
            <v>FOSSA SEPTICA 3000 L 2,95X1,65X1,90</v>
          </cell>
          <cell r="C1137" t="str">
            <v>Un    </v>
          </cell>
          <cell r="D1137">
            <v>1478.33</v>
          </cell>
          <cell r="E1137">
            <v>1420.84</v>
          </cell>
          <cell r="F1137">
            <v>2899.17</v>
          </cell>
        </row>
        <row r="1138">
          <cell r="A1138">
            <v>80205</v>
          </cell>
          <cell r="B1138" t="str">
            <v>FOSSA SEPTICA 4500 L 3,45 X 1,65 X 1,90</v>
          </cell>
          <cell r="C1138" t="str">
            <v>Un    </v>
          </cell>
          <cell r="D1138">
            <v>1643.46</v>
          </cell>
          <cell r="E1138">
            <v>1979.76</v>
          </cell>
          <cell r="F1138">
            <v>3623.22</v>
          </cell>
        </row>
        <row r="1139">
          <cell r="A1139">
            <v>80206</v>
          </cell>
          <cell r="B1139" t="str">
            <v>FOSSA SEPTICA 8700 L 4,00 X 1,55 X 2,00</v>
          </cell>
          <cell r="C1139" t="str">
            <v>Un    </v>
          </cell>
          <cell r="D1139">
            <v>1991.07</v>
          </cell>
          <cell r="E1139">
            <v>2102.21</v>
          </cell>
          <cell r="F1139">
            <v>4093.28</v>
          </cell>
        </row>
        <row r="1140">
          <cell r="A1140">
            <v>80301</v>
          </cell>
          <cell r="B1140" t="str">
            <v>CAIXA DE PASSAGEM 60X60 CM.</v>
          </cell>
          <cell r="C1140" t="str">
            <v>Un    </v>
          </cell>
          <cell r="D1140">
            <v>41.98</v>
          </cell>
          <cell r="E1140">
            <v>85.26</v>
          </cell>
          <cell r="F1140">
            <v>127.24</v>
          </cell>
        </row>
        <row r="1141">
          <cell r="A1141">
            <v>80302</v>
          </cell>
          <cell r="B1141" t="str">
            <v>TAMPA DE CONCRETO P/CAIXA DE PASSAGEM</v>
          </cell>
          <cell r="C1141" t="str">
            <v>Un    </v>
          </cell>
          <cell r="D1141">
            <v>29.68</v>
          </cell>
          <cell r="E1141">
            <v>8.4</v>
          </cell>
          <cell r="F1141">
            <v>38.08</v>
          </cell>
        </row>
        <row r="1142">
          <cell r="A1142">
            <v>80303</v>
          </cell>
          <cell r="B1142" t="str">
            <v>&gt;</v>
          </cell>
          <cell r="C1142" t="str">
            <v>UD    </v>
          </cell>
          <cell r="D1142">
            <v>18.64</v>
          </cell>
          <cell r="E1142">
            <v>0</v>
          </cell>
          <cell r="F1142">
            <v>18.64</v>
          </cell>
        </row>
        <row r="1143">
          <cell r="A1143">
            <v>80304</v>
          </cell>
          <cell r="B1143" t="str">
            <v>CX.AREIA C/ GRELHA METALICA 60X60</v>
          </cell>
          <cell r="C1143" t="str">
            <v>Un    </v>
          </cell>
          <cell r="D1143">
            <v>67.21</v>
          </cell>
          <cell r="E1143">
            <v>109.23</v>
          </cell>
          <cell r="F1143">
            <v>176.44</v>
          </cell>
        </row>
        <row r="1144">
          <cell r="A1144">
            <v>80305</v>
          </cell>
          <cell r="B1144" t="str">
            <v>CAIXA DE GORDURA 50 L. CONC.</v>
          </cell>
          <cell r="C1144" t="str">
            <v>Un    </v>
          </cell>
          <cell r="D1144">
            <v>121.81</v>
          </cell>
          <cell r="E1144">
            <v>85.93</v>
          </cell>
          <cell r="F1144">
            <v>207.74</v>
          </cell>
        </row>
        <row r="1145">
          <cell r="A1145">
            <v>80306</v>
          </cell>
          <cell r="B1145" t="str">
            <v>CAIXA DE GORDURA 100 L. CONC.</v>
          </cell>
          <cell r="C1145" t="str">
            <v>Un    </v>
          </cell>
          <cell r="D1145">
            <v>138.01</v>
          </cell>
          <cell r="E1145">
            <v>106.9</v>
          </cell>
          <cell r="F1145">
            <v>244.91</v>
          </cell>
        </row>
        <row r="1146">
          <cell r="A1146">
            <v>80308</v>
          </cell>
          <cell r="B1146" t="str">
            <v>RES.MET.TC-V=3 M3-COL.SEC.H=6M+FUND+LOGOTIPO</v>
          </cell>
          <cell r="C1146" t="str">
            <v>Un    </v>
          </cell>
          <cell r="D1146">
            <v>5196.32</v>
          </cell>
          <cell r="E1146">
            <v>186.29</v>
          </cell>
          <cell r="F1146">
            <v>5382.61</v>
          </cell>
        </row>
        <row r="1147">
          <cell r="A1147">
            <v>80309</v>
          </cell>
          <cell r="B1147" t="str">
            <v>RES.MET.TC-V=5M3-COL.SEC.H=6M+FUND.+LOGOTIPO</v>
          </cell>
          <cell r="C1147" t="str">
            <v>Un    </v>
          </cell>
          <cell r="D1147">
            <v>6697.85</v>
          </cell>
          <cell r="E1147">
            <v>423.59</v>
          </cell>
          <cell r="F1147">
            <v>7121.44</v>
          </cell>
        </row>
        <row r="1148">
          <cell r="A1148">
            <v>80310</v>
          </cell>
          <cell r="B1148" t="str">
            <v>RES.MET.TC-V=10M3-COL.SEC.H=6M+FUND. + LOGOTIPO</v>
          </cell>
          <cell r="C1148" t="str">
            <v>Un    </v>
          </cell>
          <cell r="D1148">
            <v>10791.9</v>
          </cell>
          <cell r="E1148">
            <v>465.42</v>
          </cell>
          <cell r="F1148">
            <v>11257.32</v>
          </cell>
        </row>
        <row r="1149">
          <cell r="A1149">
            <v>80311</v>
          </cell>
          <cell r="B1149" t="str">
            <v>RES.MET.TC-V=15M3-COL.SEC.H=6M+FUND+LOGOTIPO</v>
          </cell>
          <cell r="C1149" t="str">
            <v>Un    </v>
          </cell>
          <cell r="D1149">
            <v>17128.97</v>
          </cell>
          <cell r="E1149">
            <v>1426.88</v>
          </cell>
          <cell r="F1149">
            <v>18555.85</v>
          </cell>
        </row>
        <row r="1150">
          <cell r="A1150">
            <v>80401</v>
          </cell>
          <cell r="B1150" t="str">
            <v>PROJETO HIDRO - SANITARIO</v>
          </cell>
          <cell r="C1150" t="str">
            <v>UD    </v>
          </cell>
          <cell r="D1150">
            <v>18.64</v>
          </cell>
          <cell r="E1150">
            <v>0</v>
          </cell>
          <cell r="F1150">
            <v>18.64</v>
          </cell>
        </row>
        <row r="1151">
          <cell r="A1151">
            <v>80402</v>
          </cell>
          <cell r="B1151" t="str">
            <v>VASO SANIT.COMPL.INCL.VALV.DESC.TAMPA,TUBULAÇÃO</v>
          </cell>
          <cell r="C1151" t="str">
            <v>Un    </v>
          </cell>
          <cell r="D1151">
            <v>399.81</v>
          </cell>
          <cell r="E1151">
            <v>78</v>
          </cell>
          <cell r="F1151">
            <v>477.81</v>
          </cell>
        </row>
        <row r="1152">
          <cell r="A1152">
            <v>80403</v>
          </cell>
          <cell r="B1152" t="str">
            <v>LAVATORIO COMPLETO</v>
          </cell>
          <cell r="C1152" t="str">
            <v>Un    </v>
          </cell>
          <cell r="D1152">
            <v>212.11</v>
          </cell>
          <cell r="E1152">
            <v>63.7</v>
          </cell>
          <cell r="F1152">
            <v>275.81</v>
          </cell>
        </row>
        <row r="1153">
          <cell r="A1153">
            <v>80500</v>
          </cell>
          <cell r="B1153" t="str">
            <v>L O U C A S  E  M E T A I S</v>
          </cell>
          <cell r="D1153">
            <v>0</v>
          </cell>
          <cell r="E1153">
            <v>0</v>
          </cell>
          <cell r="F1153">
            <v>0</v>
          </cell>
        </row>
        <row r="1154">
          <cell r="A1154">
            <v>80501</v>
          </cell>
          <cell r="B1154" t="str">
            <v>V A S O  S A N I T A R I O / A C E S S O R I O S</v>
          </cell>
          <cell r="D1154">
            <v>0</v>
          </cell>
          <cell r="E1154">
            <v>0</v>
          </cell>
          <cell r="F1154">
            <v>0</v>
          </cell>
        </row>
        <row r="1155">
          <cell r="A1155">
            <v>80502</v>
          </cell>
          <cell r="B1155" t="str">
            <v>VASO SANITARIO</v>
          </cell>
          <cell r="C1155" t="str">
            <v>Un    </v>
          </cell>
          <cell r="D1155">
            <v>126.97</v>
          </cell>
          <cell r="E1155">
            <v>13</v>
          </cell>
          <cell r="F1155">
            <v>139.97</v>
          </cell>
        </row>
        <row r="1156">
          <cell r="A1156">
            <v>80503</v>
          </cell>
          <cell r="B1156" t="str">
            <v>VASO SANITARIO (2a. LINHA)</v>
          </cell>
          <cell r="C1156" t="str">
            <v>Un    </v>
          </cell>
          <cell r="D1156">
            <v>72.57</v>
          </cell>
          <cell r="E1156">
            <v>13</v>
          </cell>
          <cell r="F1156">
            <v>85.57</v>
          </cell>
        </row>
        <row r="1157">
          <cell r="A1157">
            <v>80504</v>
          </cell>
          <cell r="B1157" t="str">
            <v>VASO SANITARIO C/CAIXA ACOPLADA COMPLETO</v>
          </cell>
          <cell r="C1157" t="str">
            <v>Un    </v>
          </cell>
          <cell r="D1157">
            <v>226.09</v>
          </cell>
          <cell r="E1157">
            <v>15.6</v>
          </cell>
          <cell r="F1157">
            <v>241.69</v>
          </cell>
        </row>
        <row r="1158">
          <cell r="A1158">
            <v>80508</v>
          </cell>
          <cell r="B1158" t="str">
            <v>BACIA TURCA C/TUBO DE LIGACAO</v>
          </cell>
          <cell r="C1158" t="str">
            <v>Un    </v>
          </cell>
          <cell r="D1158">
            <v>169.61</v>
          </cell>
          <cell r="E1158">
            <v>26</v>
          </cell>
          <cell r="F1158">
            <v>195.61</v>
          </cell>
        </row>
        <row r="1159">
          <cell r="A1159">
            <v>80510</v>
          </cell>
          <cell r="B1159" t="str">
            <v>LIGACAO P/SAIDA DE VASO (100 mm)</v>
          </cell>
          <cell r="C1159" t="str">
            <v>Un    </v>
          </cell>
          <cell r="D1159">
            <v>3.5</v>
          </cell>
          <cell r="E1159">
            <v>1.96</v>
          </cell>
          <cell r="F1159">
            <v>5.46</v>
          </cell>
        </row>
        <row r="1160">
          <cell r="A1160">
            <v>80511</v>
          </cell>
          <cell r="B1160" t="str">
            <v>CAIXA DE DESCARGA EXTERNA</v>
          </cell>
          <cell r="C1160" t="str">
            <v>Un    </v>
          </cell>
          <cell r="D1160">
            <v>22.35</v>
          </cell>
          <cell r="E1160">
            <v>13</v>
          </cell>
          <cell r="F1160">
            <v>35.35</v>
          </cell>
        </row>
        <row r="1161">
          <cell r="A1161">
            <v>80512</v>
          </cell>
          <cell r="B1161" t="str">
            <v>TUBO DE DESCARGA LONGO 1.1/2"</v>
          </cell>
          <cell r="C1161" t="str">
            <v>Un    </v>
          </cell>
          <cell r="D1161">
            <v>7.34</v>
          </cell>
          <cell r="E1161">
            <v>4.16</v>
          </cell>
          <cell r="F1161">
            <v>11.5</v>
          </cell>
        </row>
        <row r="1162">
          <cell r="A1162">
            <v>80513</v>
          </cell>
          <cell r="B1162" t="str">
            <v>TUBO DESCARGA CURTO 1.1/2"</v>
          </cell>
          <cell r="C1162" t="str">
            <v>Un    </v>
          </cell>
          <cell r="D1162">
            <v>5.26</v>
          </cell>
          <cell r="E1162">
            <v>4.16</v>
          </cell>
          <cell r="F1162">
            <v>9.42</v>
          </cell>
        </row>
        <row r="1163">
          <cell r="A1163">
            <v>80514</v>
          </cell>
          <cell r="B1163" t="str">
            <v>TUBO DE LIGACAO PVC CROMADO 1.1/2" (ENTRADA)</v>
          </cell>
          <cell r="C1163" t="str">
            <v>Un    </v>
          </cell>
          <cell r="D1163">
            <v>39</v>
          </cell>
          <cell r="E1163">
            <v>1.82</v>
          </cell>
          <cell r="F1163">
            <v>40.82</v>
          </cell>
        </row>
        <row r="1164">
          <cell r="A1164">
            <v>80515</v>
          </cell>
          <cell r="B1164" t="str">
            <v>VALVULA DE DESCARGA  - CROMADA</v>
          </cell>
          <cell r="C1164" t="str">
            <v>Un    </v>
          </cell>
          <cell r="D1164">
            <v>108.27</v>
          </cell>
          <cell r="E1164">
            <v>21.84</v>
          </cell>
          <cell r="F1164">
            <v>130.11</v>
          </cell>
        </row>
        <row r="1165">
          <cell r="A1165">
            <v>80516</v>
          </cell>
          <cell r="B1165" t="str">
            <v>VALVULA DE DESCARGA HIDRA/DOCOL PLASTICO</v>
          </cell>
          <cell r="C1165" t="str">
            <v>Un    </v>
          </cell>
          <cell r="D1165">
            <v>59.81</v>
          </cell>
          <cell r="E1165">
            <v>21.84</v>
          </cell>
          <cell r="F1165">
            <v>81.65</v>
          </cell>
        </row>
        <row r="1166">
          <cell r="A1166">
            <v>80517</v>
          </cell>
          <cell r="B1166" t="str">
            <v>VÁLVULA DE DESCARGA C/ACABAMENTO ANTI-VANDALISMO</v>
          </cell>
          <cell r="C1166" t="str">
            <v>Un    </v>
          </cell>
          <cell r="D1166">
            <v>159.86</v>
          </cell>
          <cell r="E1166">
            <v>21.84</v>
          </cell>
          <cell r="F1166">
            <v>181.7</v>
          </cell>
        </row>
        <row r="1167">
          <cell r="A1167">
            <v>80518</v>
          </cell>
          <cell r="B1167" t="str">
            <v>VÁLVULA DE DESCARGA C/ACAB. ANTI-VAND. OPÇÃO ECONÔMICA</v>
          </cell>
          <cell r="C1167" t="str">
            <v>Un    </v>
          </cell>
          <cell r="D1167">
            <v>65.32</v>
          </cell>
          <cell r="E1167">
            <v>28.34</v>
          </cell>
          <cell r="F1167">
            <v>93.66</v>
          </cell>
        </row>
        <row r="1168">
          <cell r="A1168">
            <v>80520</v>
          </cell>
          <cell r="B1168" t="str">
            <v>CONJUNTO DE FIXACAO P/VASO SANITARIO (PAR)</v>
          </cell>
          <cell r="C1168" t="str">
            <v>CJ    </v>
          </cell>
          <cell r="D1168">
            <v>4.45</v>
          </cell>
          <cell r="E1168">
            <v>2.6</v>
          </cell>
          <cell r="F1168">
            <v>7.05</v>
          </cell>
        </row>
        <row r="1169">
          <cell r="A1169">
            <v>80525</v>
          </cell>
          <cell r="B1169" t="str">
            <v>TAMPA P/VASO SANITARIO 2ª LINHA</v>
          </cell>
          <cell r="C1169" t="str">
            <v>Un    </v>
          </cell>
          <cell r="D1169">
            <v>17</v>
          </cell>
          <cell r="E1169">
            <v>0.8</v>
          </cell>
          <cell r="F1169">
            <v>17.8</v>
          </cell>
        </row>
        <row r="1170">
          <cell r="A1170">
            <v>80526</v>
          </cell>
          <cell r="B1170" t="str">
            <v>TAMPA PARA VASO SANITARIO 1ª LINHA</v>
          </cell>
          <cell r="C1170" t="str">
            <v>Un    </v>
          </cell>
          <cell r="D1170">
            <v>65</v>
          </cell>
          <cell r="E1170">
            <v>0.8</v>
          </cell>
          <cell r="F1170">
            <v>65.8</v>
          </cell>
        </row>
        <row r="1171">
          <cell r="A1171">
            <v>80530</v>
          </cell>
          <cell r="B1171" t="str">
            <v>PAPELEIRA LOUCA - EMBUTIR</v>
          </cell>
          <cell r="C1171" t="str">
            <v>Un    </v>
          </cell>
          <cell r="D1171">
            <v>13.65</v>
          </cell>
          <cell r="E1171">
            <v>6.91</v>
          </cell>
          <cell r="F1171">
            <v>20.56</v>
          </cell>
        </row>
        <row r="1172">
          <cell r="A1172">
            <v>80531</v>
          </cell>
          <cell r="B1172" t="str">
            <v>PAPELEIRA PVC DE SOBREPOR</v>
          </cell>
          <cell r="C1172" t="str">
            <v>Un    </v>
          </cell>
          <cell r="D1172">
            <v>11.15</v>
          </cell>
          <cell r="E1172">
            <v>3.26</v>
          </cell>
          <cell r="F1172">
            <v>14.41</v>
          </cell>
        </row>
        <row r="1173">
          <cell r="A1173">
            <v>80532</v>
          </cell>
          <cell r="B1173" t="str">
            <v>PORTA PAPEL HIGIENICO EM INOX</v>
          </cell>
          <cell r="C1173" t="str">
            <v>Un    </v>
          </cell>
          <cell r="D1173">
            <v>38</v>
          </cell>
          <cell r="E1173">
            <v>4.5600000000000005</v>
          </cell>
          <cell r="F1173">
            <v>42.56</v>
          </cell>
        </row>
        <row r="1174">
          <cell r="A1174">
            <v>80538</v>
          </cell>
          <cell r="B1174" t="str">
            <v>&gt;</v>
          </cell>
          <cell r="C1174" t="str">
            <v>UD    </v>
          </cell>
          <cell r="D1174">
            <v>18.64</v>
          </cell>
          <cell r="E1174">
            <v>0</v>
          </cell>
          <cell r="F1174">
            <v>18.64</v>
          </cell>
        </row>
        <row r="1175">
          <cell r="A1175">
            <v>80539</v>
          </cell>
          <cell r="B1175" t="str">
            <v>&gt;</v>
          </cell>
          <cell r="C1175" t="str">
            <v>UD    </v>
          </cell>
          <cell r="D1175">
            <v>0</v>
          </cell>
          <cell r="E1175">
            <v>41.87</v>
          </cell>
          <cell r="F1175">
            <v>41.87</v>
          </cell>
        </row>
        <row r="1176">
          <cell r="A1176">
            <v>80540</v>
          </cell>
          <cell r="B1176" t="str">
            <v>L A V A T O R I O / A C E S S O R I O S</v>
          </cell>
          <cell r="D1176">
            <v>0</v>
          </cell>
          <cell r="E1176">
            <v>0</v>
          </cell>
          <cell r="F1176">
            <v>0</v>
          </cell>
        </row>
        <row r="1177">
          <cell r="A1177">
            <v>80541</v>
          </cell>
          <cell r="B1177" t="str">
            <v>LAVATORIO C/COLUNA</v>
          </cell>
          <cell r="C1177" t="str">
            <v>Un    </v>
          </cell>
          <cell r="D1177">
            <v>58.03</v>
          </cell>
          <cell r="E1177">
            <v>7.8</v>
          </cell>
          <cell r="F1177">
            <v>65.83</v>
          </cell>
        </row>
        <row r="1178">
          <cell r="A1178">
            <v>80542</v>
          </cell>
          <cell r="B1178" t="str">
            <v>LAVATORIO MEDIO S/COLUNA</v>
          </cell>
          <cell r="C1178" t="str">
            <v>Un    </v>
          </cell>
          <cell r="D1178">
            <v>41</v>
          </cell>
          <cell r="E1178">
            <v>6.5</v>
          </cell>
          <cell r="F1178">
            <v>47.5</v>
          </cell>
        </row>
        <row r="1179">
          <cell r="A1179">
            <v>80543</v>
          </cell>
          <cell r="B1179" t="str">
            <v>LAVATORIO C/COLUNA 2a. LINHA</v>
          </cell>
          <cell r="C1179" t="str">
            <v>Un    </v>
          </cell>
          <cell r="D1179">
            <v>58.03</v>
          </cell>
          <cell r="E1179">
            <v>7.8</v>
          </cell>
          <cell r="F1179">
            <v>65.83</v>
          </cell>
        </row>
        <row r="1180">
          <cell r="A1180">
            <v>80544</v>
          </cell>
          <cell r="B1180" t="str">
            <v>LAVATORIO MEDIO S/COLUNA 2a. LINHA</v>
          </cell>
          <cell r="C1180" t="str">
            <v>Un    </v>
          </cell>
          <cell r="D1180">
            <v>41</v>
          </cell>
          <cell r="E1180">
            <v>6.5</v>
          </cell>
          <cell r="F1180">
            <v>47.5</v>
          </cell>
        </row>
        <row r="1181">
          <cell r="A1181">
            <v>80550</v>
          </cell>
          <cell r="B1181" t="str">
            <v>FIXACAO P/LAVATORIO (PAR)</v>
          </cell>
          <cell r="C1181" t="str">
            <v>PAR   </v>
          </cell>
          <cell r="D1181">
            <v>3.4</v>
          </cell>
          <cell r="E1181">
            <v>1.96</v>
          </cell>
          <cell r="F1181">
            <v>5.36</v>
          </cell>
        </row>
        <row r="1182">
          <cell r="A1182">
            <v>80555</v>
          </cell>
          <cell r="B1182" t="str">
            <v>LIGACAO FLEXIVEL P/LAVATORIO METALICO DIAM.1/2"</v>
          </cell>
          <cell r="C1182" t="str">
            <v>Un    </v>
          </cell>
          <cell r="D1182">
            <v>8.02</v>
          </cell>
          <cell r="E1182">
            <v>3.26</v>
          </cell>
          <cell r="F1182">
            <v>11.28</v>
          </cell>
        </row>
        <row r="1183">
          <cell r="A1183">
            <v>80556</v>
          </cell>
          <cell r="B1183" t="str">
            <v>LIGACAO FLEXIVEL P/LAVATORIO PVC DIAMETRO 1/2"</v>
          </cell>
          <cell r="C1183" t="str">
            <v>Un    </v>
          </cell>
          <cell r="D1183">
            <v>3.02</v>
          </cell>
          <cell r="E1183">
            <v>3.26</v>
          </cell>
          <cell r="F1183">
            <v>6.28</v>
          </cell>
        </row>
        <row r="1184">
          <cell r="A1184">
            <v>80560</v>
          </cell>
          <cell r="B1184" t="str">
            <v>SIFAO P/LAVATORIO METALICO DIAM.1"X1.1/2"</v>
          </cell>
          <cell r="C1184" t="str">
            <v>Un    </v>
          </cell>
          <cell r="D1184">
            <v>70.02</v>
          </cell>
          <cell r="E1184">
            <v>4.68</v>
          </cell>
          <cell r="F1184">
            <v>74.7</v>
          </cell>
        </row>
        <row r="1185">
          <cell r="A1185">
            <v>80561</v>
          </cell>
          <cell r="B1185" t="str">
            <v>SIFAO P/LAVATORIO PVC DIAM.1"X1.1/2"</v>
          </cell>
          <cell r="C1185" t="str">
            <v>Un    </v>
          </cell>
          <cell r="D1185">
            <v>5.53</v>
          </cell>
          <cell r="E1185">
            <v>4.68</v>
          </cell>
          <cell r="F1185">
            <v>10.21</v>
          </cell>
        </row>
        <row r="1186">
          <cell r="A1186">
            <v>80562</v>
          </cell>
          <cell r="B1186" t="str">
            <v>SIFAO FLEXIVEL PARA LAVATORIO PVC DIAM.1"X40MM</v>
          </cell>
          <cell r="C1186" t="str">
            <v>Un    </v>
          </cell>
          <cell r="D1186">
            <v>10.53</v>
          </cell>
          <cell r="E1186">
            <v>4.68</v>
          </cell>
          <cell r="F1186">
            <v>15.21</v>
          </cell>
        </row>
        <row r="1187">
          <cell r="A1187">
            <v>80563</v>
          </cell>
          <cell r="B1187" t="str">
            <v>SIFAO P/LAVATORIO PVC CROMADO DIAM.1"X1.1/2"</v>
          </cell>
          <cell r="C1187" t="str">
            <v>Un    </v>
          </cell>
          <cell r="D1187">
            <v>19.23</v>
          </cell>
          <cell r="E1187">
            <v>4.68</v>
          </cell>
          <cell r="F1187">
            <v>23.91</v>
          </cell>
        </row>
        <row r="1188">
          <cell r="A1188">
            <v>80570</v>
          </cell>
          <cell r="B1188" t="str">
            <v>TORNEIRA P/LAVATORIO DIAMETRO 1/2"</v>
          </cell>
          <cell r="C1188" t="str">
            <v>Un    </v>
          </cell>
          <cell r="D1188">
            <v>106.02</v>
          </cell>
          <cell r="E1188">
            <v>1.54</v>
          </cell>
          <cell r="F1188">
            <v>107.56</v>
          </cell>
        </row>
        <row r="1189">
          <cell r="A1189">
            <v>80571</v>
          </cell>
          <cell r="B1189" t="str">
            <v>TORNEIRA P/LAVATORIO DIAMETRO 1/2"-2a. LINHA</v>
          </cell>
          <cell r="C1189" t="str">
            <v>Un    </v>
          </cell>
          <cell r="D1189">
            <v>43.02</v>
          </cell>
          <cell r="E1189">
            <v>1.54</v>
          </cell>
          <cell r="F1189">
            <v>44.56</v>
          </cell>
        </row>
        <row r="1190">
          <cell r="A1190">
            <v>80580</v>
          </cell>
          <cell r="B1190" t="str">
            <v>VALVULA P/LAVATORIO OU BEBEDOURO METALICO DIAMETRO 1"</v>
          </cell>
          <cell r="C1190" t="str">
            <v>Un    </v>
          </cell>
          <cell r="D1190">
            <v>10</v>
          </cell>
          <cell r="E1190">
            <v>1.96</v>
          </cell>
          <cell r="F1190">
            <v>11.96</v>
          </cell>
        </row>
        <row r="1191">
          <cell r="A1191">
            <v>80581</v>
          </cell>
          <cell r="B1191" t="str">
            <v>VALVULA P/LAVATORIO PVC DIAMETRO 1"</v>
          </cell>
          <cell r="C1191" t="str">
            <v>Un    </v>
          </cell>
          <cell r="D1191">
            <v>3.5</v>
          </cell>
          <cell r="E1191">
            <v>1.96</v>
          </cell>
          <cell r="F1191">
            <v>5.46</v>
          </cell>
        </row>
        <row r="1192">
          <cell r="A1192">
            <v>80590</v>
          </cell>
          <cell r="B1192" t="str">
            <v>CUBA DE LOUCA DE EMBUTIR OVAL</v>
          </cell>
          <cell r="C1192" t="str">
            <v>Un    </v>
          </cell>
          <cell r="D1192">
            <v>34.3</v>
          </cell>
          <cell r="E1192">
            <v>4.42</v>
          </cell>
          <cell r="F1192">
            <v>38.72</v>
          </cell>
        </row>
        <row r="1193">
          <cell r="A1193">
            <v>80591</v>
          </cell>
          <cell r="B1193" t="str">
            <v>CUBA DE LOUCA DE EMBUTIR 2a. LINHA</v>
          </cell>
          <cell r="C1193" t="str">
            <v>Un    </v>
          </cell>
          <cell r="D1193">
            <v>34.3</v>
          </cell>
          <cell r="E1193">
            <v>4.42</v>
          </cell>
          <cell r="F1193">
            <v>38.72</v>
          </cell>
        </row>
        <row r="1194">
          <cell r="A1194">
            <v>80598</v>
          </cell>
          <cell r="B1194" t="str">
            <v>&gt;</v>
          </cell>
          <cell r="C1194" t="str">
            <v>UD    </v>
          </cell>
          <cell r="D1194">
            <v>18.64</v>
          </cell>
          <cell r="E1194">
            <v>0</v>
          </cell>
          <cell r="F1194">
            <v>18.64</v>
          </cell>
        </row>
        <row r="1195">
          <cell r="A1195">
            <v>80599</v>
          </cell>
          <cell r="B1195" t="str">
            <v>&gt;</v>
          </cell>
          <cell r="C1195" t="str">
            <v>UD    </v>
          </cell>
          <cell r="D1195">
            <v>0</v>
          </cell>
          <cell r="E1195">
            <v>41.87</v>
          </cell>
          <cell r="F1195">
            <v>41.87</v>
          </cell>
        </row>
        <row r="1196">
          <cell r="A1196">
            <v>80600</v>
          </cell>
          <cell r="B1196" t="str">
            <v>M I C T O R I O/A C E S S O R I O S</v>
          </cell>
          <cell r="D1196">
            <v>0</v>
          </cell>
          <cell r="E1196">
            <v>0</v>
          </cell>
          <cell r="F1196">
            <v>0</v>
          </cell>
        </row>
        <row r="1197">
          <cell r="A1197">
            <v>80601</v>
          </cell>
          <cell r="B1197" t="str">
            <v>MICTORIO DE LOUCA C/SIFAO INTEGRADO</v>
          </cell>
          <cell r="C1197" t="str">
            <v>Un    </v>
          </cell>
          <cell r="D1197">
            <v>153.74</v>
          </cell>
          <cell r="E1197">
            <v>6.5</v>
          </cell>
          <cell r="F1197">
            <v>160.24</v>
          </cell>
        </row>
        <row r="1198">
          <cell r="A1198">
            <v>80602</v>
          </cell>
          <cell r="B1198" t="str">
            <v>MICTORIO COLETIVO INOX</v>
          </cell>
          <cell r="C1198" t="str">
            <v>ML    </v>
          </cell>
          <cell r="D1198">
            <v>550</v>
          </cell>
          <cell r="E1198">
            <v>23.4</v>
          </cell>
          <cell r="F1198">
            <v>573.4</v>
          </cell>
        </row>
        <row r="1199">
          <cell r="A1199">
            <v>80610</v>
          </cell>
          <cell r="B1199" t="str">
            <v>KIT FERR.P/MICT.LOUCA (ESPUDE,CONEXÃO ENTR.PARAFUSOS)</v>
          </cell>
          <cell r="C1199" t="str">
            <v>Un    </v>
          </cell>
          <cell r="D1199">
            <v>22.15</v>
          </cell>
          <cell r="E1199">
            <v>11.7</v>
          </cell>
          <cell r="F1199">
            <v>33.85</v>
          </cell>
        </row>
        <row r="1200">
          <cell r="A1200">
            <v>80613</v>
          </cell>
          <cell r="B1200" t="str">
            <v>SIFAO METALICO 2" P/MICTORIO</v>
          </cell>
          <cell r="C1200" t="str">
            <v>Un    </v>
          </cell>
          <cell r="D1200">
            <v>128.44</v>
          </cell>
          <cell r="E1200">
            <v>5.2</v>
          </cell>
          <cell r="F1200">
            <v>133.64</v>
          </cell>
        </row>
        <row r="1201">
          <cell r="A1201">
            <v>80614</v>
          </cell>
          <cell r="B1201" t="str">
            <v>SIFAO PVC PARA MICTORIO 2"</v>
          </cell>
          <cell r="C1201" t="str">
            <v>Un    </v>
          </cell>
          <cell r="D1201">
            <v>8.89</v>
          </cell>
          <cell r="E1201">
            <v>5.2</v>
          </cell>
          <cell r="F1201">
            <v>14.09</v>
          </cell>
        </row>
        <row r="1202">
          <cell r="A1202">
            <v>80620</v>
          </cell>
          <cell r="B1202" t="str">
            <v>VALVULA 1" P/MICTORIO TIPO COCHO</v>
          </cell>
          <cell r="C1202" t="str">
            <v>Un    </v>
          </cell>
          <cell r="D1202">
            <v>3.51</v>
          </cell>
          <cell r="E1202">
            <v>2.6</v>
          </cell>
          <cell r="F1202">
            <v>6.11</v>
          </cell>
        </row>
        <row r="1203">
          <cell r="A1203">
            <v>80621</v>
          </cell>
          <cell r="B1203" t="str">
            <v>VALVULA  DESCARGA P/MICTORIO DIAM. 3/4" - 1/2"</v>
          </cell>
          <cell r="C1203" t="str">
            <v>Un    </v>
          </cell>
          <cell r="D1203">
            <v>175.07</v>
          </cell>
          <cell r="E1203">
            <v>7.93</v>
          </cell>
          <cell r="F1203">
            <v>183</v>
          </cell>
        </row>
        <row r="1204">
          <cell r="A1204">
            <v>80630</v>
          </cell>
          <cell r="B1204" t="str">
            <v>ESPARGIDOR P/MICTORIO TIPO COCHO</v>
          </cell>
          <cell r="C1204" t="str">
            <v>ML    </v>
          </cell>
          <cell r="D1204">
            <v>1.73</v>
          </cell>
          <cell r="E1204">
            <v>3.9</v>
          </cell>
          <cell r="F1204">
            <v>5.63</v>
          </cell>
        </row>
        <row r="1205">
          <cell r="A1205">
            <v>80638</v>
          </cell>
          <cell r="B1205" t="str">
            <v>&gt;</v>
          </cell>
          <cell r="C1205" t="str">
            <v>UD    </v>
          </cell>
          <cell r="D1205">
            <v>18.64</v>
          </cell>
          <cell r="E1205">
            <v>0</v>
          </cell>
          <cell r="F1205">
            <v>18.64</v>
          </cell>
        </row>
        <row r="1206">
          <cell r="A1206">
            <v>80639</v>
          </cell>
          <cell r="B1206" t="str">
            <v>&gt;</v>
          </cell>
          <cell r="C1206" t="str">
            <v>UD    </v>
          </cell>
          <cell r="D1206">
            <v>0</v>
          </cell>
          <cell r="E1206">
            <v>41.87</v>
          </cell>
          <cell r="F1206">
            <v>41.87</v>
          </cell>
        </row>
        <row r="1207">
          <cell r="A1207">
            <v>80650</v>
          </cell>
          <cell r="B1207" t="str">
            <v>P I A / A C E S S O R I O S</v>
          </cell>
          <cell r="D1207">
            <v>0</v>
          </cell>
          <cell r="E1207">
            <v>0</v>
          </cell>
          <cell r="F1207">
            <v>0</v>
          </cell>
        </row>
        <row r="1208">
          <cell r="A1208">
            <v>80651</v>
          </cell>
          <cell r="B1208" t="str">
            <v>PIA MARMORE/GRANITO SINTÉTICO 1,20X0,60 M</v>
          </cell>
          <cell r="C1208" t="str">
            <v>Un    </v>
          </cell>
          <cell r="D1208">
            <v>80.03</v>
          </cell>
          <cell r="E1208">
            <v>13</v>
          </cell>
          <cell r="F1208">
            <v>93.03</v>
          </cell>
        </row>
        <row r="1209">
          <cell r="A1209">
            <v>80652</v>
          </cell>
          <cell r="B1209" t="str">
            <v>PIA MARMORE/GRANITO SINTÉTICO 2,00 X 0,60 M</v>
          </cell>
          <cell r="C1209" t="str">
            <v>Un    </v>
          </cell>
          <cell r="D1209">
            <v>148.9</v>
          </cell>
          <cell r="E1209">
            <v>19.5</v>
          </cell>
          <cell r="F1209">
            <v>168.4</v>
          </cell>
        </row>
        <row r="1210">
          <cell r="A1210">
            <v>80660</v>
          </cell>
          <cell r="B1210" t="str">
            <v>TORNEIRA P/PIA DIAM. 1/2" E 3/4" PAREDE</v>
          </cell>
          <cell r="C1210" t="str">
            <v>Un    </v>
          </cell>
          <cell r="D1210">
            <v>46.02</v>
          </cell>
          <cell r="E1210">
            <v>1.54</v>
          </cell>
          <cell r="F1210">
            <v>47.56</v>
          </cell>
        </row>
        <row r="1211">
          <cell r="A1211">
            <v>80661</v>
          </cell>
          <cell r="B1211" t="str">
            <v>TORNEIRA P/PIA OU BEBED .1/2" E 3/4" DE PAREDES-2a.LINHA</v>
          </cell>
          <cell r="C1211" t="str">
            <v>Un    </v>
          </cell>
          <cell r="D1211">
            <v>42.02</v>
          </cell>
          <cell r="E1211">
            <v>1.54</v>
          </cell>
          <cell r="F1211">
            <v>43.56</v>
          </cell>
        </row>
        <row r="1212">
          <cell r="A1212">
            <v>80670</v>
          </cell>
          <cell r="B1212" t="str">
            <v>SIFAO P/PIA 1.1/2" X 2" METAL</v>
          </cell>
          <cell r="C1212" t="str">
            <v>Un    </v>
          </cell>
          <cell r="D1212">
            <v>46.03</v>
          </cell>
          <cell r="E1212">
            <v>4.68</v>
          </cell>
          <cell r="F1212">
            <v>50.71</v>
          </cell>
        </row>
        <row r="1213">
          <cell r="A1213">
            <v>80671</v>
          </cell>
          <cell r="B1213" t="str">
            <v>SIFAO PVC P/PIA 1.1/2" X 2"</v>
          </cell>
          <cell r="C1213" t="str">
            <v>Un    </v>
          </cell>
          <cell r="D1213">
            <v>10.04</v>
          </cell>
          <cell r="E1213">
            <v>4.68</v>
          </cell>
          <cell r="F1213">
            <v>14.72</v>
          </cell>
        </row>
        <row r="1214">
          <cell r="A1214">
            <v>80672</v>
          </cell>
          <cell r="B1214" t="str">
            <v>SIFAO P/PIA 1.1/2"X2" PVC CROMADO</v>
          </cell>
          <cell r="C1214" t="str">
            <v>Un    </v>
          </cell>
          <cell r="D1214">
            <v>32.79</v>
          </cell>
          <cell r="E1214">
            <v>4.68</v>
          </cell>
          <cell r="F1214">
            <v>37.47</v>
          </cell>
        </row>
        <row r="1215">
          <cell r="A1215">
            <v>80680</v>
          </cell>
          <cell r="B1215" t="str">
            <v>VALVULA P/PIA TIPO AMERICANA DIAM.3.1/2" (METAL)</v>
          </cell>
          <cell r="C1215" t="str">
            <v>Un    </v>
          </cell>
          <cell r="D1215">
            <v>20.14</v>
          </cell>
          <cell r="E1215">
            <v>2.86</v>
          </cell>
          <cell r="F1215">
            <v>23</v>
          </cell>
        </row>
        <row r="1216">
          <cell r="A1216">
            <v>80681</v>
          </cell>
          <cell r="B1216" t="str">
            <v>VALVULA P/PIA METALICA - 2a.LINHA  1.1/2" X 3.3/4"</v>
          </cell>
          <cell r="C1216" t="str">
            <v>Un    </v>
          </cell>
          <cell r="D1216">
            <v>16</v>
          </cell>
          <cell r="E1216">
            <v>2.86</v>
          </cell>
          <cell r="F1216">
            <v>18.86</v>
          </cell>
        </row>
        <row r="1217">
          <cell r="A1217">
            <v>80686</v>
          </cell>
          <cell r="B1217" t="str">
            <v>CUBA INOX 56X34X17CM E=0,6MM-AÇO 304 (CUBA Nº2)</v>
          </cell>
          <cell r="C1217" t="str">
            <v>Un    </v>
          </cell>
          <cell r="D1217">
            <v>171</v>
          </cell>
          <cell r="E1217">
            <v>4.42</v>
          </cell>
          <cell r="F1217">
            <v>175.42</v>
          </cell>
        </row>
        <row r="1218">
          <cell r="A1218">
            <v>80687</v>
          </cell>
          <cell r="B1218" t="str">
            <v>CUBA INOX 35X40X15CM E=0,6MM-AÇO 304 (CUBA Nº 3)</v>
          </cell>
          <cell r="C1218" t="str">
            <v>Un    </v>
          </cell>
          <cell r="D1218">
            <v>125</v>
          </cell>
          <cell r="E1218">
            <v>4.42</v>
          </cell>
          <cell r="F1218">
            <v>129.42</v>
          </cell>
        </row>
        <row r="1219">
          <cell r="A1219">
            <v>80688</v>
          </cell>
          <cell r="B1219" t="str">
            <v>CUBA INOX 46X30X15CM E=0,6MM-AÇO 304 (CUBA Nº 1)</v>
          </cell>
          <cell r="C1219" t="str">
            <v>Un    </v>
          </cell>
          <cell r="D1219">
            <v>137.5</v>
          </cell>
          <cell r="E1219">
            <v>4.42</v>
          </cell>
          <cell r="F1219">
            <v>141.92</v>
          </cell>
        </row>
        <row r="1220">
          <cell r="A1220">
            <v>80689</v>
          </cell>
          <cell r="B1220" t="str">
            <v>CUBA INOX 50X40X20CM E=0,7MM-AÇO 304</v>
          </cell>
          <cell r="C1220" t="str">
            <v>Un    </v>
          </cell>
          <cell r="D1220">
            <v>345</v>
          </cell>
          <cell r="E1220">
            <v>4.42</v>
          </cell>
          <cell r="F1220">
            <v>349.42</v>
          </cell>
        </row>
        <row r="1221">
          <cell r="A1221">
            <v>80690</v>
          </cell>
          <cell r="B1221" t="str">
            <v>CUBA INOX CHAPA 24 - AÇO 304</v>
          </cell>
          <cell r="C1221" t="str">
            <v>m2    </v>
          </cell>
          <cell r="D1221">
            <v>625</v>
          </cell>
          <cell r="E1221">
            <v>10.27</v>
          </cell>
          <cell r="F1221">
            <v>635.27</v>
          </cell>
        </row>
        <row r="1222">
          <cell r="A1222">
            <v>80693</v>
          </cell>
          <cell r="B1222" t="str">
            <v>TANQUE (PANELAO) INOX 60 X 70 X 40 CM CH.18</v>
          </cell>
          <cell r="C1222" t="str">
            <v>Un    </v>
          </cell>
          <cell r="D1222">
            <v>800</v>
          </cell>
          <cell r="E1222">
            <v>6.5</v>
          </cell>
          <cell r="F1222">
            <v>806.5</v>
          </cell>
        </row>
        <row r="1223">
          <cell r="A1223">
            <v>80698</v>
          </cell>
          <cell r="B1223" t="str">
            <v>&gt;</v>
          </cell>
          <cell r="C1223" t="str">
            <v>UD    </v>
          </cell>
          <cell r="D1223">
            <v>18.64</v>
          </cell>
          <cell r="E1223">
            <v>0</v>
          </cell>
          <cell r="F1223">
            <v>18.64</v>
          </cell>
        </row>
        <row r="1224">
          <cell r="A1224">
            <v>80699</v>
          </cell>
          <cell r="B1224" t="str">
            <v>&gt;</v>
          </cell>
          <cell r="C1224" t="str">
            <v>UD    </v>
          </cell>
          <cell r="D1224">
            <v>0</v>
          </cell>
          <cell r="E1224">
            <v>41.87</v>
          </cell>
          <cell r="F1224">
            <v>41.87</v>
          </cell>
        </row>
        <row r="1225">
          <cell r="A1225">
            <v>80720</v>
          </cell>
          <cell r="B1225" t="str">
            <v>F I L T R O / C H U V E I R O</v>
          </cell>
          <cell r="D1225">
            <v>0</v>
          </cell>
          <cell r="E1225">
            <v>0</v>
          </cell>
          <cell r="F1225">
            <v>0</v>
          </cell>
        </row>
        <row r="1226">
          <cell r="A1226">
            <v>80721</v>
          </cell>
          <cell r="B1226" t="str">
            <v>CHUVEIRO ELETRICO PVC  C/BRACO METALICO</v>
          </cell>
          <cell r="C1226" t="str">
            <v>Un    </v>
          </cell>
          <cell r="D1226">
            <v>51.72</v>
          </cell>
          <cell r="E1226">
            <v>3.85</v>
          </cell>
          <cell r="F1226">
            <v>55.57</v>
          </cell>
        </row>
        <row r="1227">
          <cell r="A1227">
            <v>80722</v>
          </cell>
          <cell r="B1227" t="str">
            <v>CHUVEIRO PVC C/BRACO METALICO (DUCHA FRIA)</v>
          </cell>
          <cell r="C1227" t="str">
            <v>Un    </v>
          </cell>
          <cell r="D1227">
            <v>23.82</v>
          </cell>
          <cell r="E1227">
            <v>6.5</v>
          </cell>
          <cell r="F1227">
            <v>30.32</v>
          </cell>
        </row>
        <row r="1228">
          <cell r="A1228">
            <v>80723</v>
          </cell>
          <cell r="B1228" t="str">
            <v>CHUVEIRO PVC COM BRACO DE PVC (DUCHA FRIA)</v>
          </cell>
          <cell r="C1228" t="str">
            <v>Un    </v>
          </cell>
          <cell r="D1228">
            <v>17.91</v>
          </cell>
          <cell r="E1228">
            <v>3.85</v>
          </cell>
          <cell r="F1228">
            <v>21.76</v>
          </cell>
        </row>
        <row r="1229">
          <cell r="A1229">
            <v>80724</v>
          </cell>
          <cell r="B1229" t="str">
            <v>CHUVEIRO ELETRICO METALICO C/BRACO METALICO</v>
          </cell>
          <cell r="C1229" t="str">
            <v>Un    </v>
          </cell>
          <cell r="D1229">
            <v>142.32</v>
          </cell>
          <cell r="E1229">
            <v>3.85</v>
          </cell>
          <cell r="F1229">
            <v>146.17</v>
          </cell>
        </row>
        <row r="1230">
          <cell r="A1230">
            <v>80725</v>
          </cell>
          <cell r="B1230" t="str">
            <v>CHUVEIRO METALICO C/BRACO DE PVC</v>
          </cell>
          <cell r="C1230" t="str">
            <v>Un    </v>
          </cell>
          <cell r="D1230">
            <v>136.41</v>
          </cell>
          <cell r="E1230">
            <v>3.85</v>
          </cell>
          <cell r="F1230">
            <v>140.26</v>
          </cell>
        </row>
        <row r="1231">
          <cell r="A1231">
            <v>80730</v>
          </cell>
          <cell r="B1231" t="str">
            <v>CABIDE TIPO GANCHO (LOUCA)</v>
          </cell>
          <cell r="C1231" t="str">
            <v>Un    </v>
          </cell>
          <cell r="D1231">
            <v>11.23</v>
          </cell>
          <cell r="E1231">
            <v>5.52</v>
          </cell>
          <cell r="F1231">
            <v>16.75</v>
          </cell>
        </row>
        <row r="1232">
          <cell r="A1232">
            <v>80732</v>
          </cell>
          <cell r="B1232" t="str">
            <v>PORTA TOALHA EM INOX (HASTE)</v>
          </cell>
          <cell r="C1232" t="str">
            <v>Un    </v>
          </cell>
          <cell r="D1232">
            <v>47</v>
          </cell>
          <cell r="E1232">
            <v>4.5600000000000005</v>
          </cell>
          <cell r="F1232">
            <v>51.56</v>
          </cell>
        </row>
        <row r="1233">
          <cell r="A1233">
            <v>80733</v>
          </cell>
          <cell r="B1233" t="str">
            <v>PORTA TOALHA EM INOX (ARGOLA)</v>
          </cell>
          <cell r="C1233" t="str">
            <v>Un    </v>
          </cell>
          <cell r="D1233">
            <v>32</v>
          </cell>
          <cell r="E1233">
            <v>3.26</v>
          </cell>
          <cell r="F1233">
            <v>35.26</v>
          </cell>
        </row>
        <row r="1234">
          <cell r="A1234">
            <v>80740</v>
          </cell>
          <cell r="B1234" t="str">
            <v>SABONETEIRA DE LOUCA DE EMBUTIR</v>
          </cell>
          <cell r="C1234" t="str">
            <v>Un    </v>
          </cell>
          <cell r="D1234">
            <v>16.05</v>
          </cell>
          <cell r="E1234">
            <v>6.91</v>
          </cell>
          <cell r="F1234">
            <v>22.96</v>
          </cell>
        </row>
        <row r="1235">
          <cell r="A1235">
            <v>80741</v>
          </cell>
          <cell r="B1235" t="str">
            <v>SABONETEIRA EM INOX</v>
          </cell>
          <cell r="C1235" t="str">
            <v>Un    </v>
          </cell>
          <cell r="D1235">
            <v>38</v>
          </cell>
          <cell r="E1235">
            <v>3.26</v>
          </cell>
          <cell r="F1235">
            <v>41.26</v>
          </cell>
        </row>
        <row r="1236">
          <cell r="A1236">
            <v>80750</v>
          </cell>
          <cell r="B1236" t="str">
            <v>FILTRO DE PAREDE</v>
          </cell>
          <cell r="C1236" t="str">
            <v>Un    </v>
          </cell>
          <cell r="D1236">
            <v>69.82</v>
          </cell>
          <cell r="E1236">
            <v>8.46</v>
          </cell>
          <cell r="F1236">
            <v>78.28</v>
          </cell>
        </row>
        <row r="1237">
          <cell r="A1237">
            <v>80751</v>
          </cell>
          <cell r="B1237" t="str">
            <v>FILTRO P/BEBEDOURO</v>
          </cell>
          <cell r="C1237" t="str">
            <v>Un    </v>
          </cell>
          <cell r="D1237">
            <v>199.02</v>
          </cell>
          <cell r="E1237">
            <v>3.26</v>
          </cell>
          <cell r="F1237">
            <v>202.28</v>
          </cell>
        </row>
        <row r="1238">
          <cell r="A1238">
            <v>80752</v>
          </cell>
          <cell r="B1238" t="str">
            <v>FILTRO TANQUE AÇO INOX VAZÃO DE 3.000 L/H / INSTALADO</v>
          </cell>
          <cell r="C1238" t="str">
            <v>Un    </v>
          </cell>
          <cell r="D1238">
            <v>1380</v>
          </cell>
          <cell r="E1238">
            <v>0</v>
          </cell>
          <cell r="F1238">
            <v>1380</v>
          </cell>
        </row>
        <row r="1239">
          <cell r="A1239">
            <v>80768</v>
          </cell>
          <cell r="B1239" t="str">
            <v>&gt;</v>
          </cell>
          <cell r="C1239" t="str">
            <v>UD    </v>
          </cell>
          <cell r="D1239">
            <v>18.64</v>
          </cell>
          <cell r="E1239">
            <v>0</v>
          </cell>
          <cell r="F1239">
            <v>18.64</v>
          </cell>
        </row>
        <row r="1240">
          <cell r="A1240">
            <v>80769</v>
          </cell>
          <cell r="B1240" t="str">
            <v>&gt;</v>
          </cell>
          <cell r="C1240" t="str">
            <v>UD    </v>
          </cell>
          <cell r="D1240">
            <v>0</v>
          </cell>
          <cell r="E1240">
            <v>41.87</v>
          </cell>
          <cell r="F1240">
            <v>41.87</v>
          </cell>
        </row>
        <row r="1241">
          <cell r="A1241">
            <v>80800</v>
          </cell>
          <cell r="B1241" t="str">
            <v>T A N Q U E S / T O R N E I R A S  J A R D I M S</v>
          </cell>
          <cell r="D1241">
            <v>0</v>
          </cell>
          <cell r="E1241">
            <v>0</v>
          </cell>
          <cell r="F1241">
            <v>0</v>
          </cell>
        </row>
        <row r="1242">
          <cell r="A1242">
            <v>80801</v>
          </cell>
          <cell r="B1242" t="str">
            <v>TANQUE MARMORE/GRANITO SINTÉTICO C/UMA CUBA E 1 BATEDOR</v>
          </cell>
          <cell r="C1242" t="str">
            <v>Un    </v>
          </cell>
          <cell r="D1242">
            <v>118</v>
          </cell>
          <cell r="E1242">
            <v>13</v>
          </cell>
          <cell r="F1242">
            <v>131</v>
          </cell>
        </row>
        <row r="1243">
          <cell r="A1243">
            <v>80802</v>
          </cell>
          <cell r="B1243" t="str">
            <v>TANQUE MARMORE/GRANITO SINTÉTICO C/DUAS CUBAS E 1 BATEDOR</v>
          </cell>
          <cell r="C1243" t="str">
            <v>Un    </v>
          </cell>
          <cell r="D1243">
            <v>189</v>
          </cell>
          <cell r="E1243">
            <v>19.5</v>
          </cell>
          <cell r="F1243">
            <v>208.5</v>
          </cell>
        </row>
        <row r="1244">
          <cell r="A1244">
            <v>80803</v>
          </cell>
          <cell r="B1244" t="str">
            <v>TANQUE MARMORE/GRANITO SINTÉTICO  / 1 BATEDOR</v>
          </cell>
          <cell r="C1244" t="str">
            <v>Un    </v>
          </cell>
          <cell r="D1244">
            <v>104</v>
          </cell>
          <cell r="E1244">
            <v>10.4</v>
          </cell>
          <cell r="F1244">
            <v>114.4</v>
          </cell>
        </row>
        <row r="1245">
          <cell r="A1245">
            <v>80804</v>
          </cell>
          <cell r="B1245" t="str">
            <v>TANQUE DE LOUCA C/COLUNA</v>
          </cell>
          <cell r="C1245" t="str">
            <v>Un    </v>
          </cell>
          <cell r="D1245">
            <v>241.1</v>
          </cell>
          <cell r="E1245">
            <v>7.8</v>
          </cell>
          <cell r="F1245">
            <v>248.9</v>
          </cell>
        </row>
        <row r="1246">
          <cell r="A1246">
            <v>80805</v>
          </cell>
          <cell r="B1246" t="str">
            <v>TANQUE DE ACO INOX - CHAPA 0,7MM</v>
          </cell>
          <cell r="C1246" t="str">
            <v>Un    </v>
          </cell>
          <cell r="D1246">
            <v>905.3</v>
          </cell>
          <cell r="E1246">
            <v>32.37</v>
          </cell>
          <cell r="F1246">
            <v>937.67</v>
          </cell>
        </row>
        <row r="1247">
          <cell r="A1247">
            <v>80810</v>
          </cell>
          <cell r="B1247" t="str">
            <v>TORNEIRA DE PAREDE P/TANQUE DIAM.1/2" E 3/4"</v>
          </cell>
          <cell r="C1247" t="str">
            <v>Un    </v>
          </cell>
          <cell r="D1247">
            <v>35.92</v>
          </cell>
          <cell r="E1247">
            <v>1.54</v>
          </cell>
          <cell r="F1247">
            <v>37.46</v>
          </cell>
        </row>
        <row r="1248">
          <cell r="A1248">
            <v>80811</v>
          </cell>
          <cell r="B1248" t="str">
            <v>TORNEIRA DE JARDIM C/BICO P/MANGUEIRA DIAM.1/2"</v>
          </cell>
          <cell r="C1248" t="str">
            <v>Un    </v>
          </cell>
          <cell r="D1248">
            <v>7.89</v>
          </cell>
          <cell r="E1248">
            <v>1.54</v>
          </cell>
          <cell r="F1248">
            <v>9.43</v>
          </cell>
        </row>
        <row r="1249">
          <cell r="A1249">
            <v>80812</v>
          </cell>
          <cell r="B1249" t="str">
            <v>TORNEIRA DE JARDIM C/BICO P/MANGUEIRA DIAM.3/4"</v>
          </cell>
          <cell r="C1249" t="str">
            <v>Un    </v>
          </cell>
          <cell r="D1249">
            <v>9.47</v>
          </cell>
          <cell r="E1249">
            <v>2.31</v>
          </cell>
          <cell r="F1249">
            <v>11.78</v>
          </cell>
        </row>
        <row r="1250">
          <cell r="A1250">
            <v>80820</v>
          </cell>
          <cell r="B1250" t="str">
            <v>SIFAO P/TANQUE 1" X 1.1/2" - PVC</v>
          </cell>
          <cell r="C1250" t="str">
            <v>Un    </v>
          </cell>
          <cell r="D1250">
            <v>5.53</v>
          </cell>
          <cell r="E1250">
            <v>4.68</v>
          </cell>
          <cell r="F1250">
            <v>10.21</v>
          </cell>
        </row>
        <row r="1251">
          <cell r="A1251">
            <v>80821</v>
          </cell>
          <cell r="B1251" t="str">
            <v>RABICHO C/ADAPTADOR P/TANQUE</v>
          </cell>
          <cell r="C1251" t="str">
            <v>Un    </v>
          </cell>
          <cell r="D1251">
            <v>5.5</v>
          </cell>
          <cell r="E1251">
            <v>3.26</v>
          </cell>
          <cell r="F1251">
            <v>8.76</v>
          </cell>
        </row>
        <row r="1252">
          <cell r="A1252">
            <v>80830</v>
          </cell>
          <cell r="B1252" t="str">
            <v>VALVULA P/TANQUE METALICA DIAM.1" S/LADRAO</v>
          </cell>
          <cell r="C1252" t="str">
            <v>Un    </v>
          </cell>
          <cell r="D1252">
            <v>13.45</v>
          </cell>
          <cell r="E1252">
            <v>1.96</v>
          </cell>
          <cell r="F1252">
            <v>15.41</v>
          </cell>
        </row>
        <row r="1253">
          <cell r="A1253">
            <v>80831</v>
          </cell>
          <cell r="B1253" t="str">
            <v>VALVULA P/TANQUE PVC</v>
          </cell>
          <cell r="C1253" t="str">
            <v>Un    </v>
          </cell>
          <cell r="D1253">
            <v>2.4</v>
          </cell>
          <cell r="E1253">
            <v>2.6</v>
          </cell>
          <cell r="F1253">
            <v>5</v>
          </cell>
        </row>
        <row r="1254">
          <cell r="A1254">
            <v>80840</v>
          </cell>
          <cell r="B1254" t="str">
            <v>TAMPA  T-5 ARTICULADA 20X20</v>
          </cell>
          <cell r="C1254" t="str">
            <v>Un    </v>
          </cell>
          <cell r="D1254">
            <v>17</v>
          </cell>
          <cell r="E1254">
            <v>0.62</v>
          </cell>
          <cell r="F1254">
            <v>17.62</v>
          </cell>
        </row>
        <row r="1255">
          <cell r="A1255">
            <v>80845</v>
          </cell>
          <cell r="B1255" t="str">
            <v>CAIXA ALV.P/TORNEIRA JARDIM</v>
          </cell>
          <cell r="C1255" t="str">
            <v>Un    </v>
          </cell>
          <cell r="D1255">
            <v>5.44</v>
          </cell>
          <cell r="E1255">
            <v>15.65</v>
          </cell>
          <cell r="F1255">
            <v>21.09</v>
          </cell>
        </row>
        <row r="1256">
          <cell r="A1256">
            <v>80868</v>
          </cell>
          <cell r="B1256" t="str">
            <v>&gt;</v>
          </cell>
          <cell r="C1256" t="str">
            <v>UD    </v>
          </cell>
          <cell r="D1256">
            <v>18.64</v>
          </cell>
          <cell r="E1256">
            <v>0</v>
          </cell>
          <cell r="F1256">
            <v>18.64</v>
          </cell>
        </row>
        <row r="1257">
          <cell r="A1257">
            <v>80869</v>
          </cell>
          <cell r="B1257" t="str">
            <v>&gt;</v>
          </cell>
          <cell r="C1257" t="str">
            <v>UD    </v>
          </cell>
          <cell r="D1257">
            <v>0</v>
          </cell>
          <cell r="E1257">
            <v>41.87</v>
          </cell>
          <cell r="F1257">
            <v>41.87</v>
          </cell>
        </row>
        <row r="1258">
          <cell r="A1258">
            <v>80870</v>
          </cell>
          <cell r="B1258" t="str">
            <v>B E B E D O U R O S</v>
          </cell>
          <cell r="D1258">
            <v>0</v>
          </cell>
          <cell r="E1258">
            <v>0</v>
          </cell>
          <cell r="F1258">
            <v>0</v>
          </cell>
        </row>
        <row r="1259">
          <cell r="A1259">
            <v>80871</v>
          </cell>
          <cell r="B1259" t="str">
            <v>BEBEDOURO ELETRICO</v>
          </cell>
          <cell r="C1259" t="str">
            <v>Un    </v>
          </cell>
          <cell r="D1259">
            <v>589.04</v>
          </cell>
          <cell r="E1259">
            <v>6.5</v>
          </cell>
          <cell r="F1259">
            <v>595.54</v>
          </cell>
        </row>
        <row r="1260">
          <cell r="A1260">
            <v>80898</v>
          </cell>
          <cell r="B1260" t="str">
            <v>&gt;</v>
          </cell>
          <cell r="C1260" t="str">
            <v>UD    </v>
          </cell>
          <cell r="D1260">
            <v>18.64</v>
          </cell>
          <cell r="E1260">
            <v>0</v>
          </cell>
          <cell r="F1260">
            <v>18.64</v>
          </cell>
        </row>
        <row r="1261">
          <cell r="A1261">
            <v>80899</v>
          </cell>
          <cell r="B1261" t="str">
            <v>&gt;</v>
          </cell>
          <cell r="C1261" t="str">
            <v>UD    </v>
          </cell>
          <cell r="D1261">
            <v>0</v>
          </cell>
          <cell r="E1261">
            <v>41.87</v>
          </cell>
          <cell r="F1261">
            <v>41.87</v>
          </cell>
        </row>
        <row r="1262">
          <cell r="A1262">
            <v>80900</v>
          </cell>
          <cell r="B1262" t="str">
            <v>R E G I S T R O S</v>
          </cell>
          <cell r="D1262">
            <v>0</v>
          </cell>
          <cell r="E1262">
            <v>0</v>
          </cell>
          <cell r="F1262">
            <v>0</v>
          </cell>
        </row>
        <row r="1263">
          <cell r="A1263">
            <v>80901</v>
          </cell>
          <cell r="B1263" t="str">
            <v>REGISTRO GAVETA BRUTO DIAMETRO 1/2"</v>
          </cell>
          <cell r="C1263" t="str">
            <v>Un    </v>
          </cell>
          <cell r="D1263">
            <v>11.54</v>
          </cell>
          <cell r="E1263">
            <v>7.02</v>
          </cell>
          <cell r="F1263">
            <v>18.56</v>
          </cell>
        </row>
        <row r="1264">
          <cell r="A1264">
            <v>80902</v>
          </cell>
          <cell r="B1264" t="str">
            <v>REGISTRO DE GAVETA BRUTO DIAMETRO 3/4"</v>
          </cell>
          <cell r="C1264" t="str">
            <v>Un    </v>
          </cell>
          <cell r="D1264">
            <v>15.47</v>
          </cell>
          <cell r="E1264">
            <v>7.02</v>
          </cell>
          <cell r="F1264">
            <v>22.49</v>
          </cell>
        </row>
        <row r="1265">
          <cell r="A1265">
            <v>80903</v>
          </cell>
          <cell r="B1265" t="str">
            <v>REGISTRO DE GAVETA BRUTO DIAMETRO 1"</v>
          </cell>
          <cell r="C1265" t="str">
            <v>Un    </v>
          </cell>
          <cell r="D1265">
            <v>19.33</v>
          </cell>
          <cell r="E1265">
            <v>7.02</v>
          </cell>
          <cell r="F1265">
            <v>26.35</v>
          </cell>
        </row>
        <row r="1266">
          <cell r="A1266">
            <v>80904</v>
          </cell>
          <cell r="B1266" t="str">
            <v>REGISTRO DE GAVETA BRUTO DIAMETRO 1.1/4"</v>
          </cell>
          <cell r="C1266" t="str">
            <v>Un    </v>
          </cell>
          <cell r="D1266">
            <v>25.61</v>
          </cell>
          <cell r="E1266">
            <v>11.06</v>
          </cell>
          <cell r="F1266">
            <v>36.67</v>
          </cell>
        </row>
        <row r="1267">
          <cell r="A1267">
            <v>80905</v>
          </cell>
          <cell r="B1267" t="str">
            <v>REGISTRO DE GAVETA BRUTO DIAMETRO 1.1/2"</v>
          </cell>
          <cell r="C1267" t="str">
            <v>Un    </v>
          </cell>
          <cell r="D1267">
            <v>39.33</v>
          </cell>
          <cell r="E1267">
            <v>11.06</v>
          </cell>
          <cell r="F1267">
            <v>50.39</v>
          </cell>
        </row>
        <row r="1268">
          <cell r="A1268">
            <v>80906</v>
          </cell>
          <cell r="B1268" t="str">
            <v>REGISTRO DE GAVETA BRUTO DIAMETRO 2"</v>
          </cell>
          <cell r="C1268" t="str">
            <v>Un    </v>
          </cell>
          <cell r="D1268">
            <v>62.3</v>
          </cell>
          <cell r="E1268">
            <v>11.06</v>
          </cell>
          <cell r="F1268">
            <v>73.36</v>
          </cell>
        </row>
        <row r="1269">
          <cell r="A1269">
            <v>80910</v>
          </cell>
          <cell r="B1269" t="str">
            <v>REGISTRO DE GAVETA BRUTO DIAMETRO 2.1/2"</v>
          </cell>
          <cell r="C1269" t="str">
            <v>Un    </v>
          </cell>
          <cell r="D1269">
            <v>162.05</v>
          </cell>
          <cell r="E1269">
            <v>14.96</v>
          </cell>
          <cell r="F1269">
            <v>177.01</v>
          </cell>
        </row>
        <row r="1270">
          <cell r="A1270">
            <v>80911</v>
          </cell>
          <cell r="B1270" t="str">
            <v>REGISTRO DE GAVETA BRUTO 3"</v>
          </cell>
          <cell r="C1270" t="str">
            <v>Un    </v>
          </cell>
          <cell r="D1270">
            <v>214.8</v>
          </cell>
          <cell r="E1270">
            <v>14.96</v>
          </cell>
          <cell r="F1270">
            <v>229.76</v>
          </cell>
        </row>
        <row r="1271">
          <cell r="A1271">
            <v>80912</v>
          </cell>
          <cell r="B1271" t="str">
            <v>REGISTRO DE GAVETA BRUTO 4"</v>
          </cell>
          <cell r="C1271" t="str">
            <v>Un    </v>
          </cell>
          <cell r="D1271">
            <v>374.36</v>
          </cell>
          <cell r="E1271">
            <v>19.24</v>
          </cell>
          <cell r="F1271">
            <v>393.6</v>
          </cell>
        </row>
        <row r="1272">
          <cell r="A1272">
            <v>80916</v>
          </cell>
          <cell r="B1272" t="str">
            <v>REGISTRO GAVETA BRUTO DIAM.3/4"(20MM) - 2a. LINHA</v>
          </cell>
          <cell r="C1272" t="str">
            <v>Un    </v>
          </cell>
          <cell r="D1272">
            <v>15.57</v>
          </cell>
          <cell r="E1272">
            <v>7.02</v>
          </cell>
          <cell r="F1272">
            <v>22.59</v>
          </cell>
        </row>
        <row r="1273">
          <cell r="A1273">
            <v>80917</v>
          </cell>
          <cell r="B1273" t="str">
            <v>REGISTRO DE GAVETA BRUTO 1" (25MM)- 2a. LINHA</v>
          </cell>
          <cell r="C1273" t="str">
            <v>Un    </v>
          </cell>
          <cell r="D1273">
            <v>19.32</v>
          </cell>
          <cell r="E1273">
            <v>7.02</v>
          </cell>
          <cell r="F1273">
            <v>26.34</v>
          </cell>
        </row>
        <row r="1274">
          <cell r="A1274">
            <v>80918</v>
          </cell>
          <cell r="B1274" t="str">
            <v>REGISTRO GAVETA BRUTO DIAM.1.1/4" (32MM)-2a LINHA</v>
          </cell>
          <cell r="C1274" t="str">
            <v>Un    </v>
          </cell>
          <cell r="D1274">
            <v>28.61</v>
          </cell>
          <cell r="E1274">
            <v>11.06</v>
          </cell>
          <cell r="F1274">
            <v>39.67</v>
          </cell>
        </row>
        <row r="1275">
          <cell r="A1275">
            <v>80925</v>
          </cell>
          <cell r="B1275" t="str">
            <v>REGISTRO DE GAVETA C/CANOPLA DIAMETRO 1/2"</v>
          </cell>
          <cell r="C1275" t="str">
            <v>Un    </v>
          </cell>
          <cell r="D1275">
            <v>51.04</v>
          </cell>
          <cell r="E1275">
            <v>7.93</v>
          </cell>
          <cell r="F1275">
            <v>58.97</v>
          </cell>
        </row>
        <row r="1276">
          <cell r="A1276">
            <v>80926</v>
          </cell>
          <cell r="B1276" t="str">
            <v>REGISTRO DE GAVETA C/CANOPLA DIAMETRO 3/4"</v>
          </cell>
          <cell r="C1276" t="str">
            <v>Un    </v>
          </cell>
          <cell r="D1276">
            <v>55.07</v>
          </cell>
          <cell r="E1276">
            <v>7.93</v>
          </cell>
          <cell r="F1276">
            <v>63</v>
          </cell>
        </row>
        <row r="1277">
          <cell r="A1277">
            <v>80927</v>
          </cell>
          <cell r="B1277" t="str">
            <v>REGISTRO DE GAVETA C/CANOPLA DIAMETRO 1"</v>
          </cell>
          <cell r="C1277" t="str">
            <v>Un    </v>
          </cell>
          <cell r="D1277">
            <v>64.08</v>
          </cell>
          <cell r="E1277">
            <v>7.93</v>
          </cell>
          <cell r="F1277">
            <v>72.01</v>
          </cell>
        </row>
        <row r="1278">
          <cell r="A1278">
            <v>80928</v>
          </cell>
          <cell r="B1278" t="str">
            <v>REGISTRO DE GAVETA C/CANOPLA DIAMETRO 1.1/4"</v>
          </cell>
          <cell r="C1278" t="str">
            <v>Un    </v>
          </cell>
          <cell r="D1278">
            <v>74.11</v>
          </cell>
          <cell r="E1278">
            <v>12.36</v>
          </cell>
          <cell r="F1278">
            <v>86.47</v>
          </cell>
        </row>
        <row r="1279">
          <cell r="A1279">
            <v>80929</v>
          </cell>
          <cell r="B1279" t="str">
            <v>REGISTRO DE GAVETA C/CANOPLA DIAMETRO 1.1/2"</v>
          </cell>
          <cell r="C1279" t="str">
            <v>Un    </v>
          </cell>
          <cell r="D1279">
            <v>85.13</v>
          </cell>
          <cell r="E1279">
            <v>12.36</v>
          </cell>
          <cell r="F1279">
            <v>97.49</v>
          </cell>
        </row>
        <row r="1280">
          <cell r="A1280">
            <v>80935</v>
          </cell>
          <cell r="B1280" t="str">
            <v>REGIST. GAVETA C/CANOPLA DIAM.3/4"(20 MM)-2a LINHA</v>
          </cell>
          <cell r="C1280" t="str">
            <v>Un    </v>
          </cell>
          <cell r="D1280">
            <v>37.07</v>
          </cell>
          <cell r="E1280">
            <v>7.93</v>
          </cell>
          <cell r="F1280">
            <v>45</v>
          </cell>
        </row>
        <row r="1281">
          <cell r="A1281">
            <v>80936</v>
          </cell>
          <cell r="B1281" t="str">
            <v>REGISTRO GAVETA C/CANOPLA DIAM.1" (25 MM) 2a. LINHA</v>
          </cell>
          <cell r="C1281" t="str">
            <v>Un    </v>
          </cell>
          <cell r="D1281">
            <v>54.08</v>
          </cell>
          <cell r="E1281">
            <v>7.93</v>
          </cell>
          <cell r="F1281">
            <v>62.01</v>
          </cell>
        </row>
        <row r="1282">
          <cell r="A1282">
            <v>80937</v>
          </cell>
          <cell r="B1282" t="str">
            <v>REGIST.GAVETA C/CANOPLA DIAM.1.1/4" (32MM) - 2a LINHA</v>
          </cell>
          <cell r="C1282" t="str">
            <v>Un    </v>
          </cell>
          <cell r="D1282">
            <v>64.11</v>
          </cell>
          <cell r="E1282">
            <v>12.36</v>
          </cell>
          <cell r="F1282">
            <v>76.47</v>
          </cell>
        </row>
        <row r="1283">
          <cell r="A1283">
            <v>80945</v>
          </cell>
          <cell r="B1283" t="str">
            <v>REGISTRO DE PRESSAO C/CANOPLA CROMADO DIAM.1/2"</v>
          </cell>
          <cell r="C1283" t="str">
            <v>Un    </v>
          </cell>
          <cell r="D1283">
            <v>50.43</v>
          </cell>
          <cell r="E1283">
            <v>7.93</v>
          </cell>
          <cell r="F1283">
            <v>58.36</v>
          </cell>
        </row>
        <row r="1284">
          <cell r="A1284">
            <v>80946</v>
          </cell>
          <cell r="B1284" t="str">
            <v>REGISTRO DE PRESSAO C/CANOPLA CROMADA DIAM.3/4"</v>
          </cell>
          <cell r="C1284" t="str">
            <v>Un    </v>
          </cell>
          <cell r="D1284">
            <v>50.29</v>
          </cell>
          <cell r="E1284">
            <v>7.93</v>
          </cell>
          <cell r="F1284">
            <v>58.22</v>
          </cell>
        </row>
        <row r="1285">
          <cell r="A1285">
            <v>80947</v>
          </cell>
          <cell r="B1285" t="str">
            <v>REGISTRO DE PRESSAO C/CANOPLA DIAM.1"</v>
          </cell>
          <cell r="C1285" t="str">
            <v>Un    </v>
          </cell>
          <cell r="D1285">
            <v>51.08</v>
          </cell>
          <cell r="E1285">
            <v>7.93</v>
          </cell>
          <cell r="F1285">
            <v>59.01</v>
          </cell>
        </row>
        <row r="1286">
          <cell r="A1286">
            <v>80960</v>
          </cell>
          <cell r="B1286" t="str">
            <v>REGIST.PRESSAO C/CANOPLA DIAM.3/4" - 2a.LINHA</v>
          </cell>
          <cell r="C1286" t="str">
            <v>Un    </v>
          </cell>
          <cell r="D1286">
            <v>50.29</v>
          </cell>
          <cell r="E1286">
            <v>7.93</v>
          </cell>
          <cell r="F1286">
            <v>58.22</v>
          </cell>
        </row>
        <row r="1287">
          <cell r="A1287">
            <v>80975</v>
          </cell>
          <cell r="B1287" t="str">
            <v>REGISTRO DE ESFERA DIAM.1/2"</v>
          </cell>
          <cell r="C1287" t="str">
            <v>Un    </v>
          </cell>
          <cell r="D1287">
            <v>14.04</v>
          </cell>
          <cell r="E1287">
            <v>7.02</v>
          </cell>
          <cell r="F1287">
            <v>21.06</v>
          </cell>
        </row>
        <row r="1288">
          <cell r="A1288">
            <v>80976</v>
          </cell>
          <cell r="B1288" t="str">
            <v>REGISTRO DE ESFERA DIAMETRO 3/4"</v>
          </cell>
          <cell r="C1288" t="str">
            <v>Un    </v>
          </cell>
          <cell r="D1288">
            <v>13.37</v>
          </cell>
          <cell r="E1288">
            <v>7.02</v>
          </cell>
          <cell r="F1288">
            <v>20.39</v>
          </cell>
        </row>
        <row r="1289">
          <cell r="A1289">
            <v>80977</v>
          </cell>
          <cell r="B1289" t="str">
            <v>REGISTRO DE ESFERA DIAMETRO 1"</v>
          </cell>
          <cell r="C1289" t="str">
            <v>Un    </v>
          </cell>
          <cell r="D1289">
            <v>30.08</v>
          </cell>
          <cell r="E1289">
            <v>7.02</v>
          </cell>
          <cell r="F1289">
            <v>37.1</v>
          </cell>
        </row>
        <row r="1290">
          <cell r="A1290">
            <v>80978</v>
          </cell>
          <cell r="B1290" t="str">
            <v>REGISTRO DE ESFERA DIAMETRO 1.1/4"</v>
          </cell>
          <cell r="C1290" t="str">
            <v>Un    </v>
          </cell>
          <cell r="D1290">
            <v>57.11</v>
          </cell>
          <cell r="E1290">
            <v>11.06</v>
          </cell>
          <cell r="F1290">
            <v>68.17</v>
          </cell>
        </row>
        <row r="1291">
          <cell r="A1291">
            <v>80979</v>
          </cell>
          <cell r="B1291" t="str">
            <v>REGISTRO DE ESFERA DIAMETRO 1.1/2"</v>
          </cell>
          <cell r="C1291" t="str">
            <v>Un    </v>
          </cell>
          <cell r="D1291">
            <v>61.13</v>
          </cell>
          <cell r="E1291">
            <v>11.06</v>
          </cell>
          <cell r="F1291">
            <v>72.19</v>
          </cell>
        </row>
        <row r="1292">
          <cell r="A1292">
            <v>80980</v>
          </cell>
          <cell r="B1292" t="str">
            <v>REGISTRO DE ESFERA DIAMETRO 2"</v>
          </cell>
          <cell r="C1292" t="str">
            <v>Un    </v>
          </cell>
          <cell r="D1292">
            <v>104.16</v>
          </cell>
          <cell r="E1292">
            <v>11.06</v>
          </cell>
          <cell r="F1292">
            <v>115.22</v>
          </cell>
        </row>
        <row r="1293">
          <cell r="A1293">
            <v>80981</v>
          </cell>
          <cell r="B1293" t="str">
            <v>REGISTRO DE ESFERA DIAMETRO 2.1/2"</v>
          </cell>
          <cell r="C1293" t="str">
            <v>Un    </v>
          </cell>
          <cell r="D1293">
            <v>162.08</v>
          </cell>
          <cell r="E1293">
            <v>14.96</v>
          </cell>
          <cell r="F1293">
            <v>177.04</v>
          </cell>
        </row>
        <row r="1294">
          <cell r="A1294">
            <v>80982</v>
          </cell>
          <cell r="B1294" t="str">
            <v>REGISTRO DE ESFERA DIAM.3"</v>
          </cell>
          <cell r="C1294" t="str">
            <v>Un    </v>
          </cell>
          <cell r="D1294">
            <v>241.62</v>
          </cell>
          <cell r="E1294">
            <v>14.96</v>
          </cell>
          <cell r="F1294">
            <v>256.58</v>
          </cell>
        </row>
        <row r="1295">
          <cell r="A1295">
            <v>80983</v>
          </cell>
          <cell r="B1295" t="str">
            <v>REGISTRO DE ESFERA DIAMETRO 4"</v>
          </cell>
          <cell r="C1295" t="str">
            <v>Un    </v>
          </cell>
          <cell r="D1295">
            <v>375.88</v>
          </cell>
          <cell r="E1295">
            <v>19.24</v>
          </cell>
          <cell r="F1295">
            <v>395.12</v>
          </cell>
        </row>
        <row r="1296">
          <cell r="A1296">
            <v>80998</v>
          </cell>
          <cell r="B1296" t="str">
            <v>&gt;</v>
          </cell>
          <cell r="C1296" t="str">
            <v>UD    </v>
          </cell>
          <cell r="D1296">
            <v>18.64</v>
          </cell>
          <cell r="E1296">
            <v>0</v>
          </cell>
          <cell r="F1296">
            <v>18.64</v>
          </cell>
        </row>
        <row r="1297">
          <cell r="A1297">
            <v>80999</v>
          </cell>
          <cell r="B1297" t="str">
            <v>&gt;</v>
          </cell>
          <cell r="C1297" t="str">
            <v>UD    </v>
          </cell>
          <cell r="D1297">
            <v>0</v>
          </cell>
          <cell r="E1297">
            <v>41.87</v>
          </cell>
          <cell r="F1297">
            <v>41.87</v>
          </cell>
        </row>
        <row r="1298">
          <cell r="A1298">
            <v>81000</v>
          </cell>
          <cell r="B1298" t="str">
            <v>AGUA FRIA</v>
          </cell>
          <cell r="D1298">
            <v>0</v>
          </cell>
          <cell r="E1298">
            <v>0</v>
          </cell>
          <cell r="F1298">
            <v>0</v>
          </cell>
        </row>
        <row r="1299">
          <cell r="A1299">
            <v>81001</v>
          </cell>
          <cell r="B1299" t="str">
            <v>T U B O S   DE  P V C   S O L D A V E L</v>
          </cell>
          <cell r="D1299">
            <v>0</v>
          </cell>
          <cell r="E1299">
            <v>0</v>
          </cell>
          <cell r="F1299">
            <v>0</v>
          </cell>
        </row>
        <row r="1300">
          <cell r="A1300">
            <v>81002</v>
          </cell>
          <cell r="B1300" t="str">
            <v>TUBO SOLDAVEL PVC MARROM DIAMETRO 20 mm</v>
          </cell>
          <cell r="C1300" t="str">
            <v>ML    </v>
          </cell>
          <cell r="D1300">
            <v>1.36</v>
          </cell>
          <cell r="E1300">
            <v>1.17</v>
          </cell>
          <cell r="F1300">
            <v>2.5300000000000002</v>
          </cell>
        </row>
        <row r="1301">
          <cell r="A1301">
            <v>81003</v>
          </cell>
          <cell r="B1301" t="str">
            <v>TUBO SOLDAVEL PVC MARROM DIAMETRO 25 mm</v>
          </cell>
          <cell r="C1301" t="str">
            <v>M     </v>
          </cell>
          <cell r="D1301">
            <v>1.67</v>
          </cell>
          <cell r="E1301">
            <v>1.56</v>
          </cell>
          <cell r="F1301">
            <v>3.23</v>
          </cell>
        </row>
        <row r="1302">
          <cell r="A1302">
            <v>81004</v>
          </cell>
          <cell r="B1302" t="str">
            <v>TUBO SOLDAVEL PVC MARROM DIAMETRO 32 mm</v>
          </cell>
          <cell r="C1302" t="str">
            <v>ML    </v>
          </cell>
          <cell r="D1302">
            <v>4.27</v>
          </cell>
          <cell r="E1302">
            <v>1.69</v>
          </cell>
          <cell r="F1302">
            <v>5.96</v>
          </cell>
        </row>
        <row r="1303">
          <cell r="A1303">
            <v>81005</v>
          </cell>
          <cell r="B1303" t="str">
            <v>TUBO SOLDAVEL PVC MARROM DIAM.(40 mm)</v>
          </cell>
          <cell r="C1303" t="str">
            <v>ML    </v>
          </cell>
          <cell r="D1303">
            <v>5.9</v>
          </cell>
          <cell r="E1303">
            <v>2.6</v>
          </cell>
          <cell r="F1303">
            <v>8.5</v>
          </cell>
        </row>
        <row r="1304">
          <cell r="A1304">
            <v>81006</v>
          </cell>
          <cell r="B1304" t="str">
            <v>TUBO SOLDAVEL PVC MARROM DIAM. 50 mm</v>
          </cell>
          <cell r="C1304" t="str">
            <v>ML    </v>
          </cell>
          <cell r="D1304">
            <v>6.17</v>
          </cell>
          <cell r="E1304">
            <v>3.12</v>
          </cell>
          <cell r="F1304">
            <v>9.29</v>
          </cell>
        </row>
        <row r="1305">
          <cell r="A1305">
            <v>81007</v>
          </cell>
          <cell r="B1305" t="str">
            <v>TUBO SOLDAVEL PVC MARROM DIAMETRO 60 mm (2")</v>
          </cell>
          <cell r="C1305" t="str">
            <v>ML    </v>
          </cell>
          <cell r="D1305">
            <v>12.1</v>
          </cell>
          <cell r="E1305">
            <v>3.9</v>
          </cell>
          <cell r="F1305">
            <v>16</v>
          </cell>
        </row>
        <row r="1306">
          <cell r="A1306">
            <v>81008</v>
          </cell>
          <cell r="B1306" t="str">
            <v>TUBO SOLDAVEL PVC MARROM DIAMETRO 75 mm</v>
          </cell>
          <cell r="C1306" t="str">
            <v>ML    </v>
          </cell>
          <cell r="D1306">
            <v>19.02</v>
          </cell>
          <cell r="E1306">
            <v>5.33</v>
          </cell>
          <cell r="F1306">
            <v>24.35</v>
          </cell>
        </row>
        <row r="1307">
          <cell r="A1307">
            <v>81009</v>
          </cell>
          <cell r="B1307" t="str">
            <v>TUBO SOLDAVEL PVC MARROM DIAMETRO 85 mm</v>
          </cell>
          <cell r="C1307" t="str">
            <v>ML    </v>
          </cell>
          <cell r="D1307">
            <v>15.81</v>
          </cell>
          <cell r="E1307">
            <v>6.24</v>
          </cell>
          <cell r="F1307">
            <v>22.05</v>
          </cell>
        </row>
        <row r="1308">
          <cell r="A1308">
            <v>81010</v>
          </cell>
          <cell r="B1308" t="str">
            <v>TUBO SOLDAVEL PVC MARROM DIAMETRO 110 mm</v>
          </cell>
          <cell r="C1308" t="str">
            <v>ML    </v>
          </cell>
          <cell r="D1308">
            <v>25.65</v>
          </cell>
          <cell r="E1308">
            <v>6.76</v>
          </cell>
          <cell r="F1308">
            <v>32.41</v>
          </cell>
        </row>
        <row r="1309">
          <cell r="A1309">
            <v>81038</v>
          </cell>
          <cell r="B1309" t="str">
            <v>&gt;</v>
          </cell>
          <cell r="C1309" t="str">
            <v>UD    </v>
          </cell>
          <cell r="D1309">
            <v>18.64</v>
          </cell>
          <cell r="E1309">
            <v>0</v>
          </cell>
          <cell r="F1309">
            <v>18.64</v>
          </cell>
        </row>
        <row r="1310">
          <cell r="A1310">
            <v>81039</v>
          </cell>
          <cell r="B1310" t="str">
            <v>&gt;</v>
          </cell>
          <cell r="C1310" t="str">
            <v>UD    </v>
          </cell>
          <cell r="D1310">
            <v>0</v>
          </cell>
          <cell r="E1310">
            <v>41.87</v>
          </cell>
          <cell r="F1310">
            <v>41.87</v>
          </cell>
        </row>
        <row r="1311">
          <cell r="A1311">
            <v>81040</v>
          </cell>
          <cell r="B1311" t="str">
            <v>A D A P T A D O R E S  DE   P V C    S O L D A V E</v>
          </cell>
          <cell r="D1311">
            <v>0</v>
          </cell>
          <cell r="E1311">
            <v>0</v>
          </cell>
          <cell r="F1311">
            <v>0</v>
          </cell>
        </row>
        <row r="1312">
          <cell r="A1312">
            <v>81041</v>
          </cell>
          <cell r="B1312" t="str">
            <v>ADAPTAD.PVC SOLD.LONG.C/FL.LIV.P/CX.DAGUA 25X3/4"</v>
          </cell>
          <cell r="C1312" t="str">
            <v>Un    </v>
          </cell>
          <cell r="D1312">
            <v>6.66</v>
          </cell>
          <cell r="E1312">
            <v>1.17</v>
          </cell>
          <cell r="F1312">
            <v>7.83</v>
          </cell>
        </row>
        <row r="1313">
          <cell r="A1313">
            <v>81042</v>
          </cell>
          <cell r="B1313" t="str">
            <v>ADAPTAD.PVC SOLD.LONG.C/FL.LIV.P/CX.DAGUA 32X1"</v>
          </cell>
          <cell r="C1313" t="str">
            <v>Un    </v>
          </cell>
          <cell r="D1313">
            <v>9.47</v>
          </cell>
          <cell r="E1313">
            <v>1.17</v>
          </cell>
          <cell r="F1313">
            <v>10.64</v>
          </cell>
        </row>
        <row r="1314">
          <cell r="A1314">
            <v>81043</v>
          </cell>
          <cell r="B1314" t="str">
            <v>ADAPTAD.PVC SOLD.LONG.C/FL.P/CX.DAGUA 50X1.1/2</v>
          </cell>
          <cell r="C1314" t="str">
            <v>Un    </v>
          </cell>
          <cell r="D1314">
            <v>11.71</v>
          </cell>
          <cell r="E1314">
            <v>1.82</v>
          </cell>
          <cell r="F1314">
            <v>13.53</v>
          </cell>
        </row>
        <row r="1315">
          <cell r="A1315">
            <v>81044</v>
          </cell>
          <cell r="B1315" t="str">
            <v>ADAPTAD.PVC SOLD.LONG.C/FLANG.P/CX.DAGUA 60X2"</v>
          </cell>
          <cell r="C1315" t="str">
            <v>Un    </v>
          </cell>
          <cell r="D1315">
            <v>23.63</v>
          </cell>
          <cell r="E1315">
            <v>1.82</v>
          </cell>
          <cell r="F1315">
            <v>25.45</v>
          </cell>
        </row>
        <row r="1316">
          <cell r="A1316">
            <v>81046</v>
          </cell>
          <cell r="B1316" t="str">
            <v>ADAPTADOR PVC SOLD.LONGO C/FL.LIV.P/CX.DAGUA 110 X 4"</v>
          </cell>
          <cell r="C1316" t="str">
            <v>Un    </v>
          </cell>
          <cell r="D1316">
            <v>175.11</v>
          </cell>
          <cell r="E1316">
            <v>2.99</v>
          </cell>
          <cell r="F1316">
            <v>178.1</v>
          </cell>
        </row>
        <row r="1317">
          <cell r="A1317">
            <v>81055</v>
          </cell>
          <cell r="B1317" t="str">
            <v>ADAPTAD.SOLD. C/FL.LIVRES P/CX.DAGUA 25X3/4"</v>
          </cell>
          <cell r="C1317" t="str">
            <v>Un    </v>
          </cell>
          <cell r="D1317">
            <v>6.97</v>
          </cell>
          <cell r="E1317">
            <v>1.17</v>
          </cell>
          <cell r="F1317">
            <v>8.14</v>
          </cell>
        </row>
        <row r="1318">
          <cell r="A1318">
            <v>81056</v>
          </cell>
          <cell r="B1318" t="str">
            <v>ADAPTADOR SOLD.C/FLANGES LIVRES P/CX.DAGUA 32X1"</v>
          </cell>
          <cell r="C1318" t="str">
            <v>Un    </v>
          </cell>
          <cell r="D1318">
            <v>9.91</v>
          </cell>
          <cell r="E1318">
            <v>1.17</v>
          </cell>
          <cell r="F1318">
            <v>11.08</v>
          </cell>
        </row>
        <row r="1319">
          <cell r="A1319">
            <v>81057</v>
          </cell>
          <cell r="B1319" t="str">
            <v>ADAPTADOR SOLD.C/FLANGES LIV.P/CX.DAGUA 40X1.1/4"</v>
          </cell>
          <cell r="C1319" t="str">
            <v>Un    </v>
          </cell>
          <cell r="D1319">
            <v>14</v>
          </cell>
          <cell r="E1319">
            <v>1.17</v>
          </cell>
          <cell r="F1319">
            <v>15.17</v>
          </cell>
        </row>
        <row r="1320">
          <cell r="A1320">
            <v>81058</v>
          </cell>
          <cell r="B1320" t="str">
            <v>ADAPTAD.SOLD.C/FL.LIVRES P/CX.DAGUA 50X1.1/2</v>
          </cell>
          <cell r="C1320" t="str">
            <v>Un    </v>
          </cell>
          <cell r="D1320">
            <v>11.6</v>
          </cell>
          <cell r="E1320">
            <v>1.82</v>
          </cell>
          <cell r="F1320">
            <v>13.42</v>
          </cell>
        </row>
        <row r="1321">
          <cell r="A1321">
            <v>81065</v>
          </cell>
          <cell r="B1321" t="str">
            <v>ADAPTAD.SOLD.CURTO C/BOLSA E ROSCA P/REG.20X1/2"</v>
          </cell>
          <cell r="C1321" t="str">
            <v>Un    </v>
          </cell>
          <cell r="D1321">
            <v>0.43</v>
          </cell>
          <cell r="E1321">
            <v>1.96</v>
          </cell>
          <cell r="F1321">
            <v>2.39</v>
          </cell>
        </row>
        <row r="1322">
          <cell r="A1322">
            <v>81066</v>
          </cell>
          <cell r="B1322" t="str">
            <v>ADAPTAD.SOLD.CURTO C/BOLSA E ROSCA P/REG.25X3/4"</v>
          </cell>
          <cell r="C1322" t="str">
            <v>Un    </v>
          </cell>
          <cell r="D1322">
            <v>0.56</v>
          </cell>
          <cell r="E1322">
            <v>1.96</v>
          </cell>
          <cell r="F1322">
            <v>2.52</v>
          </cell>
        </row>
        <row r="1323">
          <cell r="A1323">
            <v>81067</v>
          </cell>
          <cell r="B1323" t="str">
            <v>ADAPTAD.SOLD.CURTO C/BOLSA E ROSCA P/REG.32X1"</v>
          </cell>
          <cell r="C1323" t="str">
            <v>Un    </v>
          </cell>
          <cell r="D1323">
            <v>1.07</v>
          </cell>
          <cell r="E1323">
            <v>1.96</v>
          </cell>
          <cell r="F1323">
            <v>3.03</v>
          </cell>
        </row>
        <row r="1324">
          <cell r="A1324">
            <v>81068</v>
          </cell>
          <cell r="B1324" t="str">
            <v>ADAPTAD.SOLD.CURTO C/BOLSA/ROSCA P/REG.40X1 1/4"</v>
          </cell>
          <cell r="C1324" t="str">
            <v>Un    </v>
          </cell>
          <cell r="D1324">
            <v>2.02</v>
          </cell>
          <cell r="E1324">
            <v>3.26</v>
          </cell>
          <cell r="F1324">
            <v>5.28</v>
          </cell>
        </row>
        <row r="1325">
          <cell r="A1325">
            <v>81069</v>
          </cell>
          <cell r="B1325" t="str">
            <v>ADAPTAD.SOLD.CURTO C/BOLSA/ROSCA P/REG.50X11/2"</v>
          </cell>
          <cell r="C1325" t="str">
            <v>Un    </v>
          </cell>
          <cell r="D1325">
            <v>2.58</v>
          </cell>
          <cell r="E1325">
            <v>3.26</v>
          </cell>
          <cell r="F1325">
            <v>5.84</v>
          </cell>
        </row>
        <row r="1326">
          <cell r="A1326">
            <v>81070</v>
          </cell>
          <cell r="B1326" t="str">
            <v>ADAPTAD.SOLD.CURTO C/BOLSA/ROSCA P/REGIST.60X2"</v>
          </cell>
          <cell r="C1326" t="str">
            <v>Un    </v>
          </cell>
          <cell r="D1326">
            <v>6.34</v>
          </cell>
          <cell r="E1326">
            <v>3.26</v>
          </cell>
          <cell r="F1326">
            <v>9.6</v>
          </cell>
        </row>
        <row r="1327">
          <cell r="A1327">
            <v>81071</v>
          </cell>
          <cell r="B1327" t="str">
            <v>ADAPTADOR SOLDAVEL CURTO C/BR P/REG.75X2.1/2"</v>
          </cell>
          <cell r="C1327" t="str">
            <v>Un    </v>
          </cell>
          <cell r="D1327">
            <v>7.43</v>
          </cell>
          <cell r="E1327">
            <v>3.9</v>
          </cell>
          <cell r="F1327">
            <v>11.33</v>
          </cell>
        </row>
        <row r="1328">
          <cell r="A1328">
            <v>81072</v>
          </cell>
          <cell r="B1328" t="str">
            <v>ADAPTADOR SOLDAVEL CURTO C/BR P/REG. 85 X 3"</v>
          </cell>
          <cell r="C1328" t="str">
            <v>Un    </v>
          </cell>
          <cell r="D1328">
            <v>12.14</v>
          </cell>
          <cell r="E1328">
            <v>3.9</v>
          </cell>
          <cell r="F1328">
            <v>16.04</v>
          </cell>
        </row>
        <row r="1329">
          <cell r="A1329">
            <v>81073</v>
          </cell>
          <cell r="B1329" t="str">
            <v>ADAPTADOR SOLDAVEL CURTO C/BR P/REG. 110 X 4"</v>
          </cell>
          <cell r="C1329" t="str">
            <v>Un    </v>
          </cell>
          <cell r="D1329">
            <v>21.1</v>
          </cell>
          <cell r="E1329">
            <v>3.9</v>
          </cell>
          <cell r="F1329">
            <v>25</v>
          </cell>
        </row>
        <row r="1330">
          <cell r="A1330">
            <v>81083</v>
          </cell>
          <cell r="B1330" t="str">
            <v>ADAPTAD.JUNTA ELAST.P/SIFAO METAL.40MM X 1.1/2"</v>
          </cell>
          <cell r="C1330" t="str">
            <v>Un    </v>
          </cell>
          <cell r="D1330">
            <v>2.56</v>
          </cell>
          <cell r="E1330">
            <v>3.26</v>
          </cell>
          <cell r="F1330">
            <v>5.82</v>
          </cell>
        </row>
        <row r="1331">
          <cell r="A1331">
            <v>81084</v>
          </cell>
          <cell r="B1331" t="str">
            <v>ADAPTADOR PVC P/SIFAO PVC 40 MM X 1.1/4"</v>
          </cell>
          <cell r="C1331" t="str">
            <v>Un    </v>
          </cell>
          <cell r="D1331">
            <v>1.61</v>
          </cell>
          <cell r="E1331">
            <v>3.26</v>
          </cell>
          <cell r="F1331">
            <v>4.87</v>
          </cell>
        </row>
        <row r="1332">
          <cell r="A1332">
            <v>81098</v>
          </cell>
          <cell r="B1332" t="str">
            <v>&gt;</v>
          </cell>
          <cell r="C1332" t="str">
            <v>UD    </v>
          </cell>
          <cell r="D1332">
            <v>18.64</v>
          </cell>
          <cell r="E1332">
            <v>0</v>
          </cell>
          <cell r="F1332">
            <v>18.64</v>
          </cell>
        </row>
        <row r="1333">
          <cell r="A1333">
            <v>81099</v>
          </cell>
          <cell r="B1333" t="str">
            <v>&gt;</v>
          </cell>
          <cell r="C1333" t="str">
            <v>UD    </v>
          </cell>
          <cell r="D1333">
            <v>0</v>
          </cell>
          <cell r="E1333">
            <v>41.87</v>
          </cell>
          <cell r="F1333">
            <v>41.87</v>
          </cell>
        </row>
        <row r="1334">
          <cell r="A1334">
            <v>81100</v>
          </cell>
          <cell r="B1334" t="str">
            <v>L U V A S  DE  P V C</v>
          </cell>
          <cell r="D1334">
            <v>0</v>
          </cell>
          <cell r="E1334">
            <v>0</v>
          </cell>
          <cell r="F1334">
            <v>0</v>
          </cell>
        </row>
        <row r="1335">
          <cell r="A1335">
            <v>81101</v>
          </cell>
          <cell r="B1335" t="str">
            <v>LUVA SOLDAVEL DIAMETRO 20 mm</v>
          </cell>
          <cell r="C1335" t="str">
            <v>Un    </v>
          </cell>
          <cell r="D1335">
            <v>0.4</v>
          </cell>
          <cell r="E1335">
            <v>1.17</v>
          </cell>
          <cell r="F1335">
            <v>1.57</v>
          </cell>
        </row>
        <row r="1336">
          <cell r="A1336">
            <v>81102</v>
          </cell>
          <cell r="B1336" t="str">
            <v>LUVA SOLDAVEL DIAMETRO 25 mm</v>
          </cell>
          <cell r="C1336" t="str">
            <v>Un    </v>
          </cell>
          <cell r="D1336">
            <v>0.5</v>
          </cell>
          <cell r="E1336">
            <v>1.17</v>
          </cell>
          <cell r="F1336">
            <v>1.67</v>
          </cell>
        </row>
        <row r="1337">
          <cell r="A1337">
            <v>81103</v>
          </cell>
          <cell r="B1337" t="str">
            <v>LUVA SOLDAVEL DIAMETRO 32 mm</v>
          </cell>
          <cell r="C1337" t="str">
            <v>Un    </v>
          </cell>
          <cell r="D1337">
            <v>0.9</v>
          </cell>
          <cell r="E1337">
            <v>1.17</v>
          </cell>
          <cell r="F1337">
            <v>2.07</v>
          </cell>
        </row>
        <row r="1338">
          <cell r="A1338">
            <v>81104</v>
          </cell>
          <cell r="B1338" t="str">
            <v>LUVA SOLDAVEL DIAMETRO 40 mm</v>
          </cell>
          <cell r="C1338" t="str">
            <v>Un    </v>
          </cell>
          <cell r="D1338">
            <v>1.8</v>
          </cell>
          <cell r="E1338">
            <v>1.82</v>
          </cell>
          <cell r="F1338">
            <v>3.62</v>
          </cell>
        </row>
        <row r="1339">
          <cell r="A1339">
            <v>81105</v>
          </cell>
          <cell r="B1339" t="str">
            <v>LUVA SOLDAVEL DIAMETRO 50 mm</v>
          </cell>
          <cell r="C1339" t="str">
            <v>Un    </v>
          </cell>
          <cell r="D1339">
            <v>2.2</v>
          </cell>
          <cell r="E1339">
            <v>1.82</v>
          </cell>
          <cell r="F1339">
            <v>4.02</v>
          </cell>
        </row>
        <row r="1340">
          <cell r="A1340">
            <v>81106</v>
          </cell>
          <cell r="B1340" t="str">
            <v>LUVA SOLDAVEL DIAMETRO 60 mm</v>
          </cell>
          <cell r="C1340" t="str">
            <v>Un    </v>
          </cell>
          <cell r="D1340">
            <v>6.15</v>
          </cell>
          <cell r="E1340">
            <v>1.82</v>
          </cell>
          <cell r="F1340">
            <v>7.97</v>
          </cell>
        </row>
        <row r="1341">
          <cell r="A1341">
            <v>81107</v>
          </cell>
          <cell r="B1341" t="str">
            <v>LUVA SOLDAVEL DIAMETRO 75 mm</v>
          </cell>
          <cell r="C1341" t="str">
            <v>Un    </v>
          </cell>
          <cell r="D1341">
            <v>9.6</v>
          </cell>
          <cell r="E1341">
            <v>2.4</v>
          </cell>
          <cell r="F1341">
            <v>12</v>
          </cell>
        </row>
        <row r="1342">
          <cell r="A1342">
            <v>81108</v>
          </cell>
          <cell r="B1342" t="str">
            <v>LUVA SOLDAVEL DIAMETRO 85 mm</v>
          </cell>
          <cell r="C1342" t="str">
            <v>Un    </v>
          </cell>
          <cell r="D1342">
            <v>22.8</v>
          </cell>
          <cell r="E1342">
            <v>2.4</v>
          </cell>
          <cell r="F1342">
            <v>25.2</v>
          </cell>
        </row>
        <row r="1343">
          <cell r="A1343">
            <v>81109</v>
          </cell>
          <cell r="B1343" t="str">
            <v>LUVA SOLDAVEL DIAMETRO 110 mm</v>
          </cell>
          <cell r="C1343" t="str">
            <v>Un    </v>
          </cell>
          <cell r="D1343">
            <v>39.6</v>
          </cell>
          <cell r="E1343">
            <v>2.99</v>
          </cell>
          <cell r="F1343">
            <v>42.59</v>
          </cell>
        </row>
        <row r="1344">
          <cell r="A1344">
            <v>81120</v>
          </cell>
          <cell r="B1344" t="str">
            <v>LUVA DE REDUCAO SOLDAVEL DIAMETRO 25 X 20 mm</v>
          </cell>
          <cell r="C1344" t="str">
            <v>Un    </v>
          </cell>
          <cell r="D1344">
            <v>0.65</v>
          </cell>
          <cell r="E1344">
            <v>1.17</v>
          </cell>
          <cell r="F1344">
            <v>1.82</v>
          </cell>
        </row>
        <row r="1345">
          <cell r="A1345">
            <v>81121</v>
          </cell>
          <cell r="B1345" t="str">
            <v>LUVA DE REDUCAO SOLDAVEL C/ROSCA 25 X 1/2"</v>
          </cell>
          <cell r="C1345" t="str">
            <v>Un    </v>
          </cell>
          <cell r="D1345">
            <v>1.02</v>
          </cell>
          <cell r="E1345">
            <v>1.96</v>
          </cell>
          <cell r="F1345">
            <v>2.98</v>
          </cell>
        </row>
        <row r="1346">
          <cell r="A1346">
            <v>81122</v>
          </cell>
          <cell r="B1346" t="str">
            <v>LUVA DE REDUCAO SOLDAVEL DIAMETRO 32 X 25 mm</v>
          </cell>
          <cell r="C1346" t="str">
            <v>Un    </v>
          </cell>
          <cell r="D1346">
            <v>1.6</v>
          </cell>
          <cell r="E1346">
            <v>1.17</v>
          </cell>
          <cell r="F1346">
            <v>2.77</v>
          </cell>
        </row>
        <row r="1347">
          <cell r="A1347">
            <v>81130</v>
          </cell>
          <cell r="B1347" t="str">
            <v>LUVA SOLDAVEL C/ROSCA DIAMETRO 20 X 1/2"</v>
          </cell>
          <cell r="C1347" t="str">
            <v>Un    </v>
          </cell>
          <cell r="D1347">
            <v>0.66</v>
          </cell>
          <cell r="E1347">
            <v>1.96</v>
          </cell>
          <cell r="F1347">
            <v>2.62</v>
          </cell>
        </row>
        <row r="1348">
          <cell r="A1348">
            <v>81131</v>
          </cell>
          <cell r="B1348" t="str">
            <v>LUVA SOLDAVEL C/ROSCA DIAMETRO 25 X 3/4"</v>
          </cell>
          <cell r="C1348" t="str">
            <v>Un    </v>
          </cell>
          <cell r="D1348">
            <v>0.93</v>
          </cell>
          <cell r="E1348">
            <v>1.96</v>
          </cell>
          <cell r="F1348">
            <v>2.89</v>
          </cell>
        </row>
        <row r="1349">
          <cell r="A1349">
            <v>81132</v>
          </cell>
          <cell r="B1349" t="str">
            <v>LUVA SOLDAVEL C/ROSCA DIAMETRO 32 X 1"</v>
          </cell>
          <cell r="C1349" t="str">
            <v>Un    </v>
          </cell>
          <cell r="D1349">
            <v>2.64</v>
          </cell>
          <cell r="E1349">
            <v>1.96</v>
          </cell>
          <cell r="F1349">
            <v>4.6</v>
          </cell>
        </row>
        <row r="1350">
          <cell r="A1350">
            <v>81133</v>
          </cell>
          <cell r="B1350" t="str">
            <v>LUVA SOLDAVEL C/ROSCA DIAMETRO 40 X 1.1/4"</v>
          </cell>
          <cell r="C1350" t="str">
            <v>Un    </v>
          </cell>
          <cell r="D1350">
            <v>5.64</v>
          </cell>
          <cell r="E1350">
            <v>3.26</v>
          </cell>
          <cell r="F1350">
            <v>8.9</v>
          </cell>
        </row>
        <row r="1351">
          <cell r="A1351">
            <v>81134</v>
          </cell>
          <cell r="B1351" t="str">
            <v>LUVA SOLDAVEL C/ROSCA DIAMETRO 50 X 1.1/2"</v>
          </cell>
          <cell r="C1351" t="str">
            <v>Un    </v>
          </cell>
          <cell r="D1351">
            <v>9.31</v>
          </cell>
          <cell r="E1351">
            <v>3.26</v>
          </cell>
          <cell r="F1351">
            <v>12.57</v>
          </cell>
        </row>
        <row r="1352">
          <cell r="A1352">
            <v>81144</v>
          </cell>
          <cell r="B1352" t="str">
            <v>LUVA SOLD.C/BUCHA DE LATAO 20 X 1/2" COR AZUL</v>
          </cell>
          <cell r="C1352" t="str">
            <v>Un    </v>
          </cell>
          <cell r="D1352">
            <v>3.22</v>
          </cell>
          <cell r="E1352">
            <v>1.17</v>
          </cell>
          <cell r="F1352">
            <v>4.39</v>
          </cell>
        </row>
        <row r="1353">
          <cell r="A1353">
            <v>81145</v>
          </cell>
          <cell r="B1353" t="str">
            <v>LUVA RED.SOLDAVEL C/BUCHA LATAO DIAM.25 X 1/2"</v>
          </cell>
          <cell r="C1353" t="str">
            <v>Un    </v>
          </cell>
          <cell r="D1353">
            <v>3</v>
          </cell>
          <cell r="E1353">
            <v>1.17</v>
          </cell>
          <cell r="F1353">
            <v>4.17</v>
          </cell>
        </row>
        <row r="1354">
          <cell r="A1354">
            <v>81146</v>
          </cell>
          <cell r="B1354" t="str">
            <v>LUVA SOLD.C/BUCHA DE LATAO 25X3/4" COR AZUL</v>
          </cell>
          <cell r="C1354" t="str">
            <v>Un    </v>
          </cell>
          <cell r="D1354">
            <v>3.63</v>
          </cell>
          <cell r="E1354">
            <v>1.17</v>
          </cell>
          <cell r="F1354">
            <v>4.8</v>
          </cell>
        </row>
        <row r="1355">
          <cell r="A1355">
            <v>81158</v>
          </cell>
          <cell r="B1355" t="str">
            <v>&gt;</v>
          </cell>
          <cell r="C1355" t="str">
            <v>UD    </v>
          </cell>
          <cell r="D1355">
            <v>18.64</v>
          </cell>
          <cell r="E1355">
            <v>0</v>
          </cell>
          <cell r="F1355">
            <v>18.64</v>
          </cell>
        </row>
        <row r="1356">
          <cell r="A1356">
            <v>81159</v>
          </cell>
          <cell r="B1356" t="str">
            <v>&gt;</v>
          </cell>
          <cell r="C1356" t="str">
            <v>UD    </v>
          </cell>
          <cell r="D1356">
            <v>0</v>
          </cell>
          <cell r="E1356">
            <v>41.87</v>
          </cell>
          <cell r="F1356">
            <v>41.87</v>
          </cell>
        </row>
        <row r="1357">
          <cell r="A1357">
            <v>81160</v>
          </cell>
          <cell r="B1357" t="str">
            <v>B U C H A S</v>
          </cell>
          <cell r="D1357">
            <v>0</v>
          </cell>
          <cell r="E1357">
            <v>0</v>
          </cell>
          <cell r="F1357">
            <v>0</v>
          </cell>
        </row>
        <row r="1358">
          <cell r="A1358">
            <v>81161</v>
          </cell>
          <cell r="B1358" t="str">
            <v>BUCHA DE REDUCAO SOLD.CURTA 25 MM X 20 MM</v>
          </cell>
          <cell r="C1358" t="str">
            <v>Un    </v>
          </cell>
          <cell r="D1358">
            <v>0.17</v>
          </cell>
          <cell r="E1358">
            <v>1.17</v>
          </cell>
          <cell r="F1358">
            <v>1.34</v>
          </cell>
        </row>
        <row r="1359">
          <cell r="A1359">
            <v>81162</v>
          </cell>
          <cell r="B1359" t="str">
            <v>BUCHA DE REDUCAO SOLD.CURTA 32 X 25 MM</v>
          </cell>
          <cell r="C1359" t="str">
            <v>Un    </v>
          </cell>
          <cell r="D1359">
            <v>0.38</v>
          </cell>
          <cell r="E1359">
            <v>1.17</v>
          </cell>
          <cell r="F1359">
            <v>1.55</v>
          </cell>
        </row>
        <row r="1360">
          <cell r="A1360">
            <v>81163</v>
          </cell>
          <cell r="B1360" t="str">
            <v>BUCHA DE REDUCAO SOLD.CURTA 40 X 32 mm</v>
          </cell>
          <cell r="C1360" t="str">
            <v>Un    </v>
          </cell>
          <cell r="D1360">
            <v>0.77</v>
          </cell>
          <cell r="E1360">
            <v>1.82</v>
          </cell>
          <cell r="F1360">
            <v>2.59</v>
          </cell>
        </row>
        <row r="1361">
          <cell r="A1361">
            <v>81164</v>
          </cell>
          <cell r="B1361" t="str">
            <v>BUCHA DE REDUCAO SOLD.CURTO 50 X 40 mm</v>
          </cell>
          <cell r="C1361" t="str">
            <v>Un    </v>
          </cell>
          <cell r="D1361">
            <v>1.42</v>
          </cell>
          <cell r="E1361">
            <v>1.82</v>
          </cell>
          <cell r="F1361">
            <v>3.24</v>
          </cell>
        </row>
        <row r="1362">
          <cell r="A1362">
            <v>81165</v>
          </cell>
          <cell r="B1362" t="str">
            <v>BUCHA DE REDUCAO SOLD. CURTA 60 X 50 mm</v>
          </cell>
          <cell r="C1362" t="str">
            <v>Un    </v>
          </cell>
          <cell r="D1362">
            <v>2.35</v>
          </cell>
          <cell r="E1362">
            <v>1.82</v>
          </cell>
          <cell r="F1362">
            <v>4.17</v>
          </cell>
        </row>
        <row r="1363">
          <cell r="A1363">
            <v>81166</v>
          </cell>
          <cell r="B1363" t="str">
            <v>BUCHA DE REDUCAO SOLDAVEL CURTA 75 X 60 mm</v>
          </cell>
          <cell r="C1363" t="str">
            <v>Un    </v>
          </cell>
          <cell r="D1363">
            <v>6</v>
          </cell>
          <cell r="E1363">
            <v>2.47</v>
          </cell>
          <cell r="F1363">
            <v>8.47</v>
          </cell>
        </row>
        <row r="1364">
          <cell r="A1364">
            <v>81167</v>
          </cell>
          <cell r="B1364" t="str">
            <v>BUCHA DE REDUCAO SOLDAVEL CURTA 85 X 75 mm</v>
          </cell>
          <cell r="C1364" t="str">
            <v>Un    </v>
          </cell>
          <cell r="D1364">
            <v>6.4</v>
          </cell>
          <cell r="E1364">
            <v>2.47</v>
          </cell>
          <cell r="F1364">
            <v>8.87</v>
          </cell>
        </row>
        <row r="1365">
          <cell r="A1365">
            <v>81168</v>
          </cell>
          <cell r="B1365" t="str">
            <v>BUCHA DE REDUCAO SOLDAVEL CURTA 110 X 85 mm</v>
          </cell>
          <cell r="C1365" t="str">
            <v>Un    </v>
          </cell>
          <cell r="D1365">
            <v>32.5</v>
          </cell>
          <cell r="E1365">
            <v>2.99</v>
          </cell>
          <cell r="F1365">
            <v>35.49</v>
          </cell>
        </row>
        <row r="1366">
          <cell r="A1366">
            <v>81175</v>
          </cell>
          <cell r="B1366" t="str">
            <v>BUCHA DE REDUCAO SOLD.LONGA 32 X 20 mm</v>
          </cell>
          <cell r="C1366" t="str">
            <v>Un    </v>
          </cell>
          <cell r="D1366">
            <v>1.04</v>
          </cell>
          <cell r="E1366">
            <v>1.17</v>
          </cell>
          <cell r="F1366">
            <v>2.21</v>
          </cell>
        </row>
        <row r="1367">
          <cell r="A1367">
            <v>81176</v>
          </cell>
          <cell r="B1367" t="str">
            <v>BUCHA DE REDUCAO SOLD.LONGA 40 X 20 mm</v>
          </cell>
          <cell r="C1367" t="str">
            <v>Un    </v>
          </cell>
          <cell r="D1367">
            <v>1.53</v>
          </cell>
          <cell r="E1367">
            <v>1.82</v>
          </cell>
          <cell r="F1367">
            <v>3.35</v>
          </cell>
        </row>
        <row r="1368">
          <cell r="A1368">
            <v>81177</v>
          </cell>
          <cell r="B1368" t="str">
            <v>BUCHA DE REDUCAL SOLD.LONGA 40 X 25</v>
          </cell>
          <cell r="C1368" t="str">
            <v>Un    </v>
          </cell>
          <cell r="D1368">
            <v>1.69</v>
          </cell>
          <cell r="E1368">
            <v>1.82</v>
          </cell>
          <cell r="F1368">
            <v>3.51</v>
          </cell>
        </row>
        <row r="1369">
          <cell r="A1369">
            <v>81178</v>
          </cell>
          <cell r="B1369" t="str">
            <v>BUCHA DE REDUCAO SOLD.LONGA 50 X 20 mm</v>
          </cell>
          <cell r="C1369" t="str">
            <v>Un    </v>
          </cell>
          <cell r="D1369">
            <v>1.7000000000000002</v>
          </cell>
          <cell r="E1369">
            <v>1.82</v>
          </cell>
          <cell r="F1369">
            <v>3.52</v>
          </cell>
        </row>
        <row r="1370">
          <cell r="A1370">
            <v>81179</v>
          </cell>
          <cell r="B1370" t="str">
            <v>BUCHA DE REDUCAO SOLDAVEL LONGA 50 X 25 mm</v>
          </cell>
          <cell r="C1370" t="str">
            <v>Un    </v>
          </cell>
          <cell r="D1370">
            <v>1.8</v>
          </cell>
          <cell r="E1370">
            <v>1.82</v>
          </cell>
          <cell r="F1370">
            <v>3.62</v>
          </cell>
        </row>
        <row r="1371">
          <cell r="A1371">
            <v>81180</v>
          </cell>
          <cell r="B1371" t="str">
            <v>BUCHA DE REDUCAO SOLDAVEL LONGA 50 X 32 mm</v>
          </cell>
          <cell r="C1371" t="str">
            <v>Un    </v>
          </cell>
          <cell r="D1371">
            <v>2.29</v>
          </cell>
          <cell r="E1371">
            <v>1.82</v>
          </cell>
          <cell r="F1371">
            <v>4.11</v>
          </cell>
        </row>
        <row r="1372">
          <cell r="A1372">
            <v>81181</v>
          </cell>
          <cell r="B1372" t="str">
            <v>BUCHA DE REDUCAO SOLDAVEL LONGA 60 X 25 mm</v>
          </cell>
          <cell r="C1372" t="str">
            <v>Un    </v>
          </cell>
          <cell r="D1372">
            <v>3.83</v>
          </cell>
          <cell r="E1372">
            <v>1.82</v>
          </cell>
          <cell r="F1372">
            <v>5.65</v>
          </cell>
        </row>
        <row r="1373">
          <cell r="A1373">
            <v>81182</v>
          </cell>
          <cell r="B1373" t="str">
            <v>BUCHA DE REDUCAO SOLDAVEL LONGA 60 X 32 mm</v>
          </cell>
          <cell r="C1373" t="str">
            <v>Un    </v>
          </cell>
          <cell r="D1373">
            <v>4.73</v>
          </cell>
          <cell r="E1373">
            <v>1.82</v>
          </cell>
          <cell r="F1373">
            <v>6.55</v>
          </cell>
        </row>
        <row r="1374">
          <cell r="A1374">
            <v>81183</v>
          </cell>
          <cell r="B1374" t="str">
            <v>BUCHA DE REDUCAO SOLDAVEL LONGA 60 X 40 mm</v>
          </cell>
          <cell r="C1374" t="str">
            <v>Un    </v>
          </cell>
          <cell r="D1374">
            <v>5</v>
          </cell>
          <cell r="E1374">
            <v>2.47</v>
          </cell>
          <cell r="F1374">
            <v>7.47</v>
          </cell>
        </row>
        <row r="1375">
          <cell r="A1375">
            <v>81184</v>
          </cell>
          <cell r="B1375" t="str">
            <v>BUCHA DE REDUCAO SOLDAVEL LONGA 60 X 50 mm</v>
          </cell>
          <cell r="C1375" t="str">
            <v>Un    </v>
          </cell>
          <cell r="D1375">
            <v>6.17</v>
          </cell>
          <cell r="E1375">
            <v>2.47</v>
          </cell>
          <cell r="F1375">
            <v>8.64</v>
          </cell>
        </row>
        <row r="1376">
          <cell r="A1376">
            <v>81198</v>
          </cell>
          <cell r="B1376" t="str">
            <v>&gt;</v>
          </cell>
          <cell r="C1376" t="str">
            <v>UD    </v>
          </cell>
          <cell r="D1376">
            <v>18.64</v>
          </cell>
          <cell r="E1376">
            <v>0</v>
          </cell>
          <cell r="F1376">
            <v>18.64</v>
          </cell>
        </row>
        <row r="1377">
          <cell r="A1377">
            <v>81199</v>
          </cell>
          <cell r="B1377" t="str">
            <v>&gt;</v>
          </cell>
          <cell r="C1377" t="str">
            <v>UD    </v>
          </cell>
          <cell r="D1377">
            <v>0</v>
          </cell>
          <cell r="E1377">
            <v>41.87</v>
          </cell>
          <cell r="F1377">
            <v>41.87</v>
          </cell>
        </row>
        <row r="1378">
          <cell r="A1378">
            <v>81200</v>
          </cell>
          <cell r="B1378" t="str">
            <v>N I P E L S</v>
          </cell>
          <cell r="D1378">
            <v>0</v>
          </cell>
          <cell r="E1378">
            <v>0</v>
          </cell>
          <cell r="F1378">
            <v>0</v>
          </cell>
        </row>
        <row r="1379">
          <cell r="A1379">
            <v>81201</v>
          </cell>
          <cell r="B1379" t="str">
            <v>NIPEL COM ROSCA DIAMETRO 1/2"</v>
          </cell>
          <cell r="C1379" t="str">
            <v>Un    </v>
          </cell>
          <cell r="D1379">
            <v>0.45</v>
          </cell>
          <cell r="E1379">
            <v>2.6</v>
          </cell>
          <cell r="F1379">
            <v>3.05</v>
          </cell>
        </row>
        <row r="1380">
          <cell r="A1380">
            <v>81202</v>
          </cell>
          <cell r="B1380" t="str">
            <v>NIPEL COM ROSCA DIAMETRO 3/4"</v>
          </cell>
          <cell r="C1380" t="str">
            <v>Un    </v>
          </cell>
          <cell r="D1380">
            <v>0.95</v>
          </cell>
          <cell r="E1380">
            <v>2.6</v>
          </cell>
          <cell r="F1380">
            <v>3.55</v>
          </cell>
        </row>
        <row r="1381">
          <cell r="A1381">
            <v>81203</v>
          </cell>
          <cell r="B1381" t="str">
            <v>NIPEL COM ROSCA DIAMETRO 1"</v>
          </cell>
          <cell r="C1381" t="str">
            <v>Un    </v>
          </cell>
          <cell r="D1381">
            <v>1</v>
          </cell>
          <cell r="E1381">
            <v>2.6</v>
          </cell>
          <cell r="F1381">
            <v>3.6</v>
          </cell>
        </row>
        <row r="1382">
          <cell r="A1382">
            <v>81204</v>
          </cell>
          <cell r="B1382" t="str">
            <v>NIPEL COM ROSCA DIAMETRO 1.1/4"</v>
          </cell>
          <cell r="C1382" t="str">
            <v>Un    </v>
          </cell>
          <cell r="D1382">
            <v>2.68</v>
          </cell>
          <cell r="E1382">
            <v>4.5600000000000005</v>
          </cell>
          <cell r="F1382">
            <v>7.24</v>
          </cell>
        </row>
        <row r="1383">
          <cell r="A1383">
            <v>81205</v>
          </cell>
          <cell r="B1383" t="str">
            <v>NIPEL COM ROSCA DIAMETRO 1.1/2"</v>
          </cell>
          <cell r="C1383" t="str">
            <v>Un    </v>
          </cell>
          <cell r="D1383">
            <v>3.04</v>
          </cell>
          <cell r="E1383">
            <v>4.5600000000000005</v>
          </cell>
          <cell r="F1383">
            <v>7.6</v>
          </cell>
        </row>
        <row r="1384">
          <cell r="A1384">
            <v>81206</v>
          </cell>
          <cell r="B1384" t="str">
            <v>NIPEL COM ROSCA DIAMETRO 2"</v>
          </cell>
          <cell r="C1384" t="str">
            <v>Un    </v>
          </cell>
          <cell r="D1384">
            <v>5.56</v>
          </cell>
          <cell r="E1384">
            <v>4.5600000000000005</v>
          </cell>
          <cell r="F1384">
            <v>10.12</v>
          </cell>
        </row>
        <row r="1385">
          <cell r="A1385">
            <v>81207</v>
          </cell>
          <cell r="B1385" t="str">
            <v>NIPEL COM ROSCA DIAMETRO 2.1/2"</v>
          </cell>
          <cell r="C1385" t="str">
            <v>Un    </v>
          </cell>
          <cell r="D1385">
            <v>9.2</v>
          </cell>
          <cell r="E1385">
            <v>5.2</v>
          </cell>
          <cell r="F1385">
            <v>14.4</v>
          </cell>
        </row>
        <row r="1386">
          <cell r="A1386">
            <v>81208</v>
          </cell>
          <cell r="B1386" t="str">
            <v>NIPEL COM ROSCA DIAMETRO 3"</v>
          </cell>
          <cell r="C1386" t="str">
            <v>Un    </v>
          </cell>
          <cell r="D1386">
            <v>14.5</v>
          </cell>
          <cell r="E1386">
            <v>5.2</v>
          </cell>
          <cell r="F1386">
            <v>19.7</v>
          </cell>
        </row>
        <row r="1387">
          <cell r="A1387">
            <v>81209</v>
          </cell>
          <cell r="B1387" t="str">
            <v>NIPLE COM ROSCA DIAMETRO 4"</v>
          </cell>
          <cell r="C1387" t="str">
            <v>Un    </v>
          </cell>
          <cell r="D1387">
            <v>23.1</v>
          </cell>
          <cell r="E1387">
            <v>6.5</v>
          </cell>
          <cell r="F1387">
            <v>29.6</v>
          </cell>
        </row>
        <row r="1388">
          <cell r="A1388">
            <v>81228</v>
          </cell>
          <cell r="B1388" t="str">
            <v>&gt;</v>
          </cell>
          <cell r="C1388" t="str">
            <v>UD    </v>
          </cell>
          <cell r="D1388">
            <v>18.64</v>
          </cell>
          <cell r="E1388">
            <v>0</v>
          </cell>
          <cell r="F1388">
            <v>18.64</v>
          </cell>
        </row>
        <row r="1389">
          <cell r="A1389">
            <v>81229</v>
          </cell>
          <cell r="B1389" t="str">
            <v>&gt;</v>
          </cell>
          <cell r="C1389" t="str">
            <v>UD    </v>
          </cell>
          <cell r="D1389">
            <v>0</v>
          </cell>
          <cell r="E1389">
            <v>41.87</v>
          </cell>
          <cell r="F1389">
            <v>41.87</v>
          </cell>
        </row>
        <row r="1390">
          <cell r="A1390">
            <v>81230</v>
          </cell>
          <cell r="B1390" t="str">
            <v>C A P</v>
          </cell>
          <cell r="D1390">
            <v>0</v>
          </cell>
          <cell r="E1390">
            <v>0</v>
          </cell>
          <cell r="F1390">
            <v>0</v>
          </cell>
        </row>
        <row r="1391">
          <cell r="A1391">
            <v>81231</v>
          </cell>
          <cell r="B1391" t="str">
            <v>CAP PVC ROSCAVEL DIAMETRO 1/2" (20 mm)</v>
          </cell>
          <cell r="C1391" t="str">
            <v>Un    </v>
          </cell>
          <cell r="D1391">
            <v>0.52</v>
          </cell>
          <cell r="E1391">
            <v>1.17</v>
          </cell>
          <cell r="F1391">
            <v>1.69</v>
          </cell>
        </row>
        <row r="1392">
          <cell r="A1392">
            <v>81232</v>
          </cell>
          <cell r="B1392" t="str">
            <v>CAP PVC ROSCAVEL DIAMETRO 3/4" (25 mm)</v>
          </cell>
          <cell r="C1392" t="str">
            <v>Un    </v>
          </cell>
          <cell r="D1392">
            <v>0.93</v>
          </cell>
          <cell r="E1392">
            <v>1.17</v>
          </cell>
          <cell r="F1392">
            <v>2.1</v>
          </cell>
        </row>
        <row r="1393">
          <cell r="A1393">
            <v>81233</v>
          </cell>
          <cell r="B1393" t="str">
            <v>CAP PVC ROSCAVEL DIAMETRO 1" (32 mm)</v>
          </cell>
          <cell r="C1393" t="str">
            <v>Un    </v>
          </cell>
          <cell r="D1393">
            <v>1.84</v>
          </cell>
          <cell r="E1393">
            <v>1.17</v>
          </cell>
          <cell r="F1393">
            <v>3.01</v>
          </cell>
        </row>
        <row r="1394">
          <cell r="A1394">
            <v>81234</v>
          </cell>
          <cell r="B1394" t="str">
            <v>CAP PVC ROSCAVEL DIAMETRO 1.1/4" (40 mm)</v>
          </cell>
          <cell r="C1394" t="str">
            <v>Un    </v>
          </cell>
          <cell r="D1394">
            <v>4.04</v>
          </cell>
          <cell r="E1394">
            <v>1.82</v>
          </cell>
          <cell r="F1394">
            <v>5.86</v>
          </cell>
        </row>
        <row r="1395">
          <cell r="A1395">
            <v>81235</v>
          </cell>
          <cell r="B1395" t="str">
            <v>CAP PVC ROSCAVEL DIAMETRO 1.1/2"</v>
          </cell>
          <cell r="C1395" t="str">
            <v>Un    </v>
          </cell>
          <cell r="D1395">
            <v>4.5600000000000005</v>
          </cell>
          <cell r="E1395">
            <v>1.82</v>
          </cell>
          <cell r="F1395">
            <v>6.38</v>
          </cell>
        </row>
        <row r="1396">
          <cell r="A1396">
            <v>81236</v>
          </cell>
          <cell r="B1396" t="str">
            <v>CAP PVC ROSCAVEL DIAMETRO 2"</v>
          </cell>
          <cell r="C1396" t="str">
            <v>Un    </v>
          </cell>
          <cell r="D1396">
            <v>4.96</v>
          </cell>
          <cell r="E1396">
            <v>1.82</v>
          </cell>
          <cell r="F1396">
            <v>6.78</v>
          </cell>
        </row>
        <row r="1397">
          <cell r="A1397">
            <v>81250</v>
          </cell>
          <cell r="B1397" t="str">
            <v>CAP PVC SOLDAVEL 20 mm</v>
          </cell>
          <cell r="C1397" t="str">
            <v>Un    </v>
          </cell>
          <cell r="D1397">
            <v>0.6000000000000001</v>
          </cell>
          <cell r="E1397">
            <v>0.59</v>
          </cell>
          <cell r="F1397">
            <v>1.19</v>
          </cell>
        </row>
        <row r="1398">
          <cell r="A1398">
            <v>81251</v>
          </cell>
          <cell r="B1398" t="str">
            <v>CAP SOLD. DIAMETRO 25 mm</v>
          </cell>
          <cell r="C1398" t="str">
            <v>Un    </v>
          </cell>
          <cell r="D1398">
            <v>0.66</v>
          </cell>
          <cell r="E1398">
            <v>0.59</v>
          </cell>
          <cell r="F1398">
            <v>1.25</v>
          </cell>
        </row>
        <row r="1399">
          <cell r="A1399">
            <v>81252</v>
          </cell>
          <cell r="B1399" t="str">
            <v>CAP PVC SOLDAVEL 32 mm</v>
          </cell>
          <cell r="C1399" t="str">
            <v>Un    </v>
          </cell>
          <cell r="D1399">
            <v>0.9</v>
          </cell>
          <cell r="E1399">
            <v>0.59</v>
          </cell>
          <cell r="F1399">
            <v>1.49</v>
          </cell>
        </row>
        <row r="1400">
          <cell r="A1400">
            <v>81253</v>
          </cell>
          <cell r="B1400" t="str">
            <v>CAP PVC SOLDAVEL DIAMETRO 40 mm</v>
          </cell>
          <cell r="C1400" t="str">
            <v>Un    </v>
          </cell>
          <cell r="D1400">
            <v>1.84</v>
          </cell>
          <cell r="E1400">
            <v>0.91</v>
          </cell>
          <cell r="F1400">
            <v>2.75</v>
          </cell>
        </row>
        <row r="1401">
          <cell r="A1401">
            <v>81254</v>
          </cell>
          <cell r="B1401" t="str">
            <v>CAP PVC SOLDAVEL DIAMETRO 50 mm</v>
          </cell>
          <cell r="C1401" t="str">
            <v>Un    </v>
          </cell>
          <cell r="D1401">
            <v>2.38</v>
          </cell>
          <cell r="E1401">
            <v>1.82</v>
          </cell>
          <cell r="F1401">
            <v>4.2</v>
          </cell>
        </row>
        <row r="1402">
          <cell r="A1402">
            <v>81255</v>
          </cell>
          <cell r="B1402" t="str">
            <v>CAP PVC SOLDAVEL DIAMETRO 60 mm</v>
          </cell>
          <cell r="C1402" t="str">
            <v>Un    </v>
          </cell>
          <cell r="D1402">
            <v>5.16</v>
          </cell>
          <cell r="E1402">
            <v>1.82</v>
          </cell>
          <cell r="F1402">
            <v>6.98</v>
          </cell>
        </row>
        <row r="1403">
          <cell r="A1403">
            <v>81256</v>
          </cell>
          <cell r="B1403" t="str">
            <v>CAP PVC SOLDAVEL DIAMETRO 75 mm</v>
          </cell>
          <cell r="C1403" t="str">
            <v>Un    </v>
          </cell>
          <cell r="D1403">
            <v>8</v>
          </cell>
          <cell r="E1403">
            <v>2.47</v>
          </cell>
          <cell r="F1403">
            <v>10.47</v>
          </cell>
        </row>
        <row r="1404">
          <cell r="A1404">
            <v>81257</v>
          </cell>
          <cell r="B1404" t="str">
            <v>CAP PVC SOLDAVEL DIAMETRO 85 mm</v>
          </cell>
          <cell r="C1404" t="str">
            <v>Un    </v>
          </cell>
          <cell r="D1404">
            <v>24.6</v>
          </cell>
          <cell r="E1404">
            <v>2.4</v>
          </cell>
          <cell r="F1404">
            <v>27</v>
          </cell>
        </row>
        <row r="1405">
          <cell r="A1405">
            <v>81258</v>
          </cell>
          <cell r="B1405" t="str">
            <v>CAP PVC SOLDAVEL DIAMETRO 110 mm</v>
          </cell>
          <cell r="C1405" t="str">
            <v>Un    </v>
          </cell>
          <cell r="D1405">
            <v>32.2</v>
          </cell>
          <cell r="E1405">
            <v>2.99</v>
          </cell>
          <cell r="F1405">
            <v>35.19</v>
          </cell>
        </row>
        <row r="1406">
          <cell r="A1406">
            <v>81268</v>
          </cell>
          <cell r="B1406" t="str">
            <v>&gt;</v>
          </cell>
          <cell r="C1406" t="str">
            <v>UD    </v>
          </cell>
          <cell r="D1406">
            <v>18.64</v>
          </cell>
          <cell r="E1406">
            <v>0</v>
          </cell>
          <cell r="F1406">
            <v>18.64</v>
          </cell>
        </row>
        <row r="1407">
          <cell r="A1407">
            <v>81269</v>
          </cell>
          <cell r="B1407" t="str">
            <v>&gt;</v>
          </cell>
          <cell r="C1407" t="str">
            <v>UD    </v>
          </cell>
          <cell r="D1407">
            <v>0</v>
          </cell>
          <cell r="E1407">
            <v>41.87</v>
          </cell>
          <cell r="F1407">
            <v>41.87</v>
          </cell>
        </row>
        <row r="1408">
          <cell r="A1408">
            <v>81300</v>
          </cell>
          <cell r="B1408" t="str">
            <v>J O E L H O S</v>
          </cell>
          <cell r="D1408">
            <v>0</v>
          </cell>
          <cell r="E1408">
            <v>0</v>
          </cell>
          <cell r="F1408">
            <v>0</v>
          </cell>
        </row>
        <row r="1409">
          <cell r="A1409">
            <v>81301</v>
          </cell>
          <cell r="B1409" t="str">
            <v>JOELHO 45 GRAUS SOLDAVEL 20 mm</v>
          </cell>
          <cell r="C1409" t="str">
            <v>Un    </v>
          </cell>
          <cell r="D1409">
            <v>0.4</v>
          </cell>
          <cell r="E1409">
            <v>2.34</v>
          </cell>
          <cell r="F1409">
            <v>2.74</v>
          </cell>
        </row>
        <row r="1410">
          <cell r="A1410">
            <v>81302</v>
          </cell>
          <cell r="B1410" t="str">
            <v>JOELHO 45 GRAUS SOLDAVEL 25 mm</v>
          </cell>
          <cell r="C1410" t="str">
            <v>Un    </v>
          </cell>
          <cell r="D1410">
            <v>0.7</v>
          </cell>
          <cell r="E1410">
            <v>2.34</v>
          </cell>
          <cell r="F1410">
            <v>3.04</v>
          </cell>
        </row>
        <row r="1411">
          <cell r="A1411">
            <v>81303</v>
          </cell>
          <cell r="B1411" t="str">
            <v>JOELHO 45 GRAUS SOLDAVEL 32 mm</v>
          </cell>
          <cell r="C1411" t="str">
            <v>Un    </v>
          </cell>
          <cell r="D1411">
            <v>1.75</v>
          </cell>
          <cell r="E1411">
            <v>2.34</v>
          </cell>
          <cell r="F1411">
            <v>4.09</v>
          </cell>
        </row>
        <row r="1412">
          <cell r="A1412">
            <v>81304</v>
          </cell>
          <cell r="B1412" t="str">
            <v>JOELHO 45 GRAUS SOLDAVEL 40 mm</v>
          </cell>
          <cell r="C1412" t="str">
            <v>Un    </v>
          </cell>
          <cell r="D1412">
            <v>2.5</v>
          </cell>
          <cell r="E1412">
            <v>3.64</v>
          </cell>
          <cell r="F1412">
            <v>6.14</v>
          </cell>
        </row>
        <row r="1413">
          <cell r="A1413">
            <v>81305</v>
          </cell>
          <cell r="B1413" t="str">
            <v>JOELHO 45 GRAUS SOLDAVEL 50 mm</v>
          </cell>
          <cell r="C1413" t="str">
            <v>Un    </v>
          </cell>
          <cell r="D1413">
            <v>3</v>
          </cell>
          <cell r="E1413">
            <v>3.64</v>
          </cell>
          <cell r="F1413">
            <v>6.64</v>
          </cell>
        </row>
        <row r="1414">
          <cell r="A1414">
            <v>81306</v>
          </cell>
          <cell r="B1414" t="str">
            <v>JOELHO 45 GRAUS SOLDAVEL 60 mm</v>
          </cell>
          <cell r="C1414" t="str">
            <v>Un    </v>
          </cell>
          <cell r="D1414">
            <v>11.5</v>
          </cell>
          <cell r="E1414">
            <v>3.64</v>
          </cell>
          <cell r="F1414">
            <v>15.14</v>
          </cell>
        </row>
        <row r="1415">
          <cell r="A1415">
            <v>81307</v>
          </cell>
          <cell r="B1415" t="str">
            <v>JOELHO 45 GRAUS SOLDAVEL 75 mm</v>
          </cell>
          <cell r="C1415" t="str">
            <v>Un    </v>
          </cell>
          <cell r="D1415">
            <v>28</v>
          </cell>
          <cell r="E1415">
            <v>4.8100000000000005</v>
          </cell>
          <cell r="F1415">
            <v>32.81</v>
          </cell>
        </row>
        <row r="1416">
          <cell r="A1416">
            <v>81308</v>
          </cell>
          <cell r="B1416" t="str">
            <v>JOELHO 45 GRAUS SOLDAVEL 85 mm</v>
          </cell>
          <cell r="C1416" t="str">
            <v>Un    </v>
          </cell>
          <cell r="D1416">
            <v>32</v>
          </cell>
          <cell r="E1416">
            <v>4.8100000000000005</v>
          </cell>
          <cell r="F1416">
            <v>36.81</v>
          </cell>
        </row>
        <row r="1417">
          <cell r="A1417">
            <v>81309</v>
          </cell>
          <cell r="B1417" t="str">
            <v>JOELHO 45 GRAUS SOLDAVEL 110 mm</v>
          </cell>
          <cell r="C1417" t="str">
            <v>Un    </v>
          </cell>
          <cell r="D1417">
            <v>89</v>
          </cell>
          <cell r="E1417">
            <v>5.86</v>
          </cell>
          <cell r="F1417">
            <v>94.86</v>
          </cell>
        </row>
        <row r="1418">
          <cell r="A1418">
            <v>81320</v>
          </cell>
          <cell r="B1418" t="str">
            <v>JOELHO 90 GRAUS SOLDAVEL DIAMETRO 20 MM</v>
          </cell>
          <cell r="C1418" t="str">
            <v>Un    </v>
          </cell>
          <cell r="D1418">
            <v>0.33</v>
          </cell>
          <cell r="E1418">
            <v>2.34</v>
          </cell>
          <cell r="F1418">
            <v>2.67</v>
          </cell>
        </row>
        <row r="1419">
          <cell r="A1419">
            <v>81321</v>
          </cell>
          <cell r="B1419" t="str">
            <v>JOELHO 90 GRAUS SOLDAVEL DIAMETRO 25 MM</v>
          </cell>
          <cell r="C1419" t="str">
            <v>Un    </v>
          </cell>
          <cell r="D1419">
            <v>0.48</v>
          </cell>
          <cell r="E1419">
            <v>2.34</v>
          </cell>
          <cell r="F1419">
            <v>2.82</v>
          </cell>
        </row>
        <row r="1420">
          <cell r="A1420">
            <v>81322</v>
          </cell>
          <cell r="B1420" t="str">
            <v>JOELHO 90 GRAUS SOLDAVEL DIAMETRO 32 MM (1")</v>
          </cell>
          <cell r="C1420" t="str">
            <v>Un    </v>
          </cell>
          <cell r="D1420">
            <v>1.15</v>
          </cell>
          <cell r="E1420">
            <v>2.34</v>
          </cell>
          <cell r="F1420">
            <v>3.49</v>
          </cell>
        </row>
        <row r="1421">
          <cell r="A1421">
            <v>81323</v>
          </cell>
          <cell r="B1421" t="str">
            <v>JOELHO 90 GRAUS SOLDAVEL DIAMETRO 40 mm (1.1/4")</v>
          </cell>
          <cell r="C1421" t="str">
            <v>Un    </v>
          </cell>
          <cell r="D1421">
            <v>2.87</v>
          </cell>
          <cell r="E1421">
            <v>3.64</v>
          </cell>
          <cell r="F1421">
            <v>6.51</v>
          </cell>
        </row>
        <row r="1422">
          <cell r="A1422">
            <v>81324</v>
          </cell>
          <cell r="B1422" t="str">
            <v>JOELHO 90 GRAUS SOLDAVEL 50 mm (MARROM)</v>
          </cell>
          <cell r="C1422" t="str">
            <v>Un    </v>
          </cell>
          <cell r="D1422">
            <v>3.34</v>
          </cell>
          <cell r="E1422">
            <v>3.64</v>
          </cell>
          <cell r="F1422">
            <v>6.98</v>
          </cell>
        </row>
        <row r="1423">
          <cell r="A1423">
            <v>81325</v>
          </cell>
          <cell r="B1423" t="str">
            <v>JOELHO 90 GRAUS SOLDAVEL DIAMETRO 60 mm</v>
          </cell>
          <cell r="C1423" t="str">
            <v>Un    </v>
          </cell>
          <cell r="D1423">
            <v>14.64</v>
          </cell>
          <cell r="E1423">
            <v>3.64</v>
          </cell>
          <cell r="F1423">
            <v>18.28</v>
          </cell>
        </row>
        <row r="1424">
          <cell r="A1424">
            <v>81326</v>
          </cell>
          <cell r="B1424" t="str">
            <v>JOELHO 90 GRAUS SOLDAVEL DIAMETRO 75 mm</v>
          </cell>
          <cell r="C1424" t="str">
            <v>Un    </v>
          </cell>
          <cell r="D1424">
            <v>46.37</v>
          </cell>
          <cell r="E1424">
            <v>4.8100000000000005</v>
          </cell>
          <cell r="F1424">
            <v>51.18</v>
          </cell>
        </row>
        <row r="1425">
          <cell r="A1425">
            <v>81327</v>
          </cell>
          <cell r="B1425" t="str">
            <v>JOELHO 90 GRAUS SOLDAVEL DIAMETRO 85 mm</v>
          </cell>
          <cell r="C1425" t="str">
            <v>Un    </v>
          </cell>
          <cell r="D1425">
            <v>52.24</v>
          </cell>
          <cell r="E1425">
            <v>4.8100000000000005</v>
          </cell>
          <cell r="F1425">
            <v>57.05</v>
          </cell>
        </row>
        <row r="1426">
          <cell r="A1426">
            <v>81328</v>
          </cell>
          <cell r="B1426" t="str">
            <v>JOELHO 90 GRAUS SOLDAVEL DIAMETRO 110 mm (MARROM)</v>
          </cell>
          <cell r="C1426" t="str">
            <v>Un    </v>
          </cell>
          <cell r="D1426">
            <v>114</v>
          </cell>
          <cell r="E1426">
            <v>5.86</v>
          </cell>
          <cell r="F1426">
            <v>119.86</v>
          </cell>
        </row>
        <row r="1427">
          <cell r="A1427">
            <v>81335</v>
          </cell>
          <cell r="B1427" t="str">
            <v>JOELHO 90 GR.SOLD. C/ANEL 40 mm</v>
          </cell>
          <cell r="C1427" t="str">
            <v>Un    </v>
          </cell>
          <cell r="D1427">
            <v>2.08</v>
          </cell>
          <cell r="E1427">
            <v>3.64</v>
          </cell>
          <cell r="F1427">
            <v>5.72</v>
          </cell>
        </row>
        <row r="1428">
          <cell r="A1428">
            <v>81336</v>
          </cell>
          <cell r="B1428" t="str">
            <v>JOELHO 90 GR.SOLD. C/ANEL 50 MM</v>
          </cell>
          <cell r="C1428" t="str">
            <v>Un    </v>
          </cell>
          <cell r="D1428">
            <v>2.27</v>
          </cell>
          <cell r="E1428">
            <v>3.64</v>
          </cell>
          <cell r="F1428">
            <v>5.91</v>
          </cell>
        </row>
        <row r="1429">
          <cell r="A1429">
            <v>81340</v>
          </cell>
          <cell r="B1429" t="str">
            <v>JOELHO REDUCAO 90 GR.SOLD. 32 mm X 25 mm</v>
          </cell>
          <cell r="C1429" t="str">
            <v>Un    </v>
          </cell>
          <cell r="D1429">
            <v>1.67</v>
          </cell>
          <cell r="E1429">
            <v>3.64</v>
          </cell>
          <cell r="F1429">
            <v>5.31</v>
          </cell>
        </row>
        <row r="1430">
          <cell r="A1430">
            <v>81341</v>
          </cell>
          <cell r="B1430" t="str">
            <v>JOELHO 90 GRAUS ROSCAVEL 1/2" (MARROM)</v>
          </cell>
          <cell r="C1430" t="str">
            <v>Un    </v>
          </cell>
          <cell r="D1430">
            <v>0.34</v>
          </cell>
          <cell r="E1430">
            <v>2.86</v>
          </cell>
          <cell r="F1430">
            <v>3.2</v>
          </cell>
        </row>
        <row r="1431">
          <cell r="A1431">
            <v>81342</v>
          </cell>
          <cell r="B1431" t="str">
            <v>JOELHO 90 GRAUS ROSCAVEL DIAMETRO 3/4"</v>
          </cell>
          <cell r="C1431" t="str">
            <v>Un    </v>
          </cell>
          <cell r="D1431">
            <v>0.5</v>
          </cell>
          <cell r="E1431">
            <v>2.86</v>
          </cell>
          <cell r="F1431">
            <v>3.36</v>
          </cell>
        </row>
        <row r="1432">
          <cell r="A1432">
            <v>81343</v>
          </cell>
          <cell r="B1432" t="str">
            <v>JOELHO 90 GRAUS ROSCAVEL DIAMETRO 1"</v>
          </cell>
          <cell r="C1432" t="str">
            <v>Un    </v>
          </cell>
          <cell r="D1432">
            <v>1.07</v>
          </cell>
          <cell r="E1432">
            <v>2.86</v>
          </cell>
          <cell r="F1432">
            <v>3.93</v>
          </cell>
        </row>
        <row r="1433">
          <cell r="A1433">
            <v>81350</v>
          </cell>
          <cell r="B1433" t="str">
            <v>JOELHO 90 GRAUS SOLDAVEL/ROSCA DIAM.20 X 1/2"</v>
          </cell>
          <cell r="C1433" t="str">
            <v>Un    </v>
          </cell>
          <cell r="D1433">
            <v>0.88</v>
          </cell>
          <cell r="E1433">
            <v>2.6</v>
          </cell>
          <cell r="F1433">
            <v>3.48</v>
          </cell>
        </row>
        <row r="1434">
          <cell r="A1434">
            <v>81351</v>
          </cell>
          <cell r="B1434" t="str">
            <v>JOELHO 90 GRAUS SOLD./ROSCA 25 X 3/4"</v>
          </cell>
          <cell r="C1434" t="str">
            <v>Un    </v>
          </cell>
          <cell r="D1434">
            <v>1.53</v>
          </cell>
          <cell r="E1434">
            <v>2.6</v>
          </cell>
          <cell r="F1434">
            <v>4.13</v>
          </cell>
        </row>
        <row r="1435">
          <cell r="A1435">
            <v>81360</v>
          </cell>
          <cell r="B1435" t="str">
            <v>JOELHO RED.90 GRAUS SOLD.C/BUCHA LATAO 25X1/2"</v>
          </cell>
          <cell r="C1435" t="str">
            <v>Un    </v>
          </cell>
          <cell r="D1435">
            <v>3.14</v>
          </cell>
          <cell r="E1435">
            <v>2.34</v>
          </cell>
          <cell r="F1435">
            <v>5.48</v>
          </cell>
        </row>
        <row r="1436">
          <cell r="A1436">
            <v>81361</v>
          </cell>
          <cell r="B1436" t="str">
            <v>JOELHO REDUCAO 90 GRAUS SOLD./ROSCA 25 X 1/2"</v>
          </cell>
          <cell r="C1436" t="str">
            <v>Un    </v>
          </cell>
          <cell r="D1436">
            <v>0.94</v>
          </cell>
          <cell r="E1436">
            <v>2.6</v>
          </cell>
          <cell r="F1436">
            <v>3.54</v>
          </cell>
        </row>
        <row r="1437">
          <cell r="A1437">
            <v>81368</v>
          </cell>
          <cell r="B1437" t="str">
            <v>JOELHO 90 GRAUS SOLD.C/BUCHA LATAO 20 X 1/2"</v>
          </cell>
          <cell r="C1437" t="str">
            <v>Un    </v>
          </cell>
          <cell r="D1437">
            <v>3.22</v>
          </cell>
          <cell r="E1437">
            <v>2.34</v>
          </cell>
          <cell r="F1437">
            <v>5.56</v>
          </cell>
        </row>
        <row r="1438">
          <cell r="A1438">
            <v>81369</v>
          </cell>
          <cell r="B1438" t="str">
            <v>JOELHO 90 GRAUS SOLD. C/BUCHA LATAO 25 X 3/4"</v>
          </cell>
          <cell r="C1438" t="str">
            <v>Un    </v>
          </cell>
          <cell r="D1438">
            <v>3.74</v>
          </cell>
          <cell r="E1438">
            <v>2.34</v>
          </cell>
          <cell r="F1438">
            <v>6.08</v>
          </cell>
        </row>
        <row r="1439">
          <cell r="A1439">
            <v>81375</v>
          </cell>
          <cell r="B1439" t="str">
            <v>JOELHO RED.90 GR.C/ROSCA E BUC.LATAO 3/4"X1/2"</v>
          </cell>
          <cell r="C1439" t="str">
            <v>Un    </v>
          </cell>
          <cell r="D1439">
            <v>3.17</v>
          </cell>
          <cell r="E1439">
            <v>2.86</v>
          </cell>
          <cell r="F1439">
            <v>6.03</v>
          </cell>
        </row>
        <row r="1440">
          <cell r="A1440">
            <v>81376</v>
          </cell>
          <cell r="B1440" t="str">
            <v>JOELHO DE REDUCAO 90 GRAUS SOLD.DIAM.25X20MM</v>
          </cell>
          <cell r="C1440" t="str">
            <v>Un    </v>
          </cell>
          <cell r="D1440">
            <v>1.21</v>
          </cell>
          <cell r="E1440">
            <v>2.34</v>
          </cell>
          <cell r="F1440">
            <v>3.55</v>
          </cell>
        </row>
        <row r="1441">
          <cell r="A1441">
            <v>81380</v>
          </cell>
          <cell r="B1441" t="str">
            <v>JOELHO 90 GRAUS C/ROSCA E BUCHA LATAO DIAM.1/2"</v>
          </cell>
          <cell r="C1441" t="str">
            <v>Un    </v>
          </cell>
          <cell r="D1441">
            <v>3.16</v>
          </cell>
          <cell r="E1441">
            <v>2.86</v>
          </cell>
          <cell r="F1441">
            <v>6.02</v>
          </cell>
        </row>
        <row r="1442">
          <cell r="A1442">
            <v>81381</v>
          </cell>
          <cell r="B1442" t="str">
            <v>JOELHO 90 GRAUS C/ROSCA E BUCHA LATAO DIAM. 3/4</v>
          </cell>
          <cell r="C1442" t="str">
            <v>Un    </v>
          </cell>
          <cell r="D1442">
            <v>3.76</v>
          </cell>
          <cell r="E1442">
            <v>2.86</v>
          </cell>
          <cell r="F1442">
            <v>6.62</v>
          </cell>
        </row>
        <row r="1443">
          <cell r="A1443">
            <v>81398</v>
          </cell>
          <cell r="B1443" t="str">
            <v>&gt;</v>
          </cell>
          <cell r="C1443" t="str">
            <v>UD    </v>
          </cell>
          <cell r="D1443">
            <v>18.64</v>
          </cell>
          <cell r="E1443">
            <v>0</v>
          </cell>
          <cell r="F1443">
            <v>18.64</v>
          </cell>
        </row>
        <row r="1444">
          <cell r="A1444">
            <v>81399</v>
          </cell>
          <cell r="B1444" t="str">
            <v>&gt;</v>
          </cell>
          <cell r="C1444" t="str">
            <v>UD    </v>
          </cell>
          <cell r="D1444">
            <v>0</v>
          </cell>
          <cell r="E1444">
            <v>41.87</v>
          </cell>
          <cell r="F1444">
            <v>41.87</v>
          </cell>
        </row>
        <row r="1445">
          <cell r="A1445">
            <v>81400</v>
          </cell>
          <cell r="B1445" t="str">
            <v>T E</v>
          </cell>
          <cell r="D1445">
            <v>0</v>
          </cell>
          <cell r="E1445">
            <v>0</v>
          </cell>
          <cell r="F1445">
            <v>0</v>
          </cell>
        </row>
        <row r="1446">
          <cell r="A1446">
            <v>81401</v>
          </cell>
          <cell r="B1446" t="str">
            <v>TE 90 GRAUS SOLDAVEL DIAMETRO 20 mm</v>
          </cell>
          <cell r="C1446" t="str">
            <v>Un    </v>
          </cell>
          <cell r="D1446">
            <v>0.5</v>
          </cell>
          <cell r="E1446">
            <v>2.47</v>
          </cell>
          <cell r="F1446">
            <v>2.97</v>
          </cell>
        </row>
        <row r="1447">
          <cell r="A1447">
            <v>81402</v>
          </cell>
          <cell r="B1447" t="str">
            <v>TE 90 GRAUS SOLDAVEL DIAMETRO 25 mm</v>
          </cell>
          <cell r="C1447" t="str">
            <v>Un    </v>
          </cell>
          <cell r="D1447">
            <v>0.7</v>
          </cell>
          <cell r="E1447">
            <v>2.47</v>
          </cell>
          <cell r="F1447">
            <v>3.17</v>
          </cell>
        </row>
        <row r="1448">
          <cell r="A1448">
            <v>81403</v>
          </cell>
          <cell r="B1448" t="str">
            <v>TE 90 GRAUS SOLDAVEL DIAMETRO 32 mm</v>
          </cell>
          <cell r="C1448" t="str">
            <v>Un    </v>
          </cell>
          <cell r="D1448">
            <v>1.6</v>
          </cell>
          <cell r="E1448">
            <v>2.47</v>
          </cell>
          <cell r="F1448">
            <v>4.07</v>
          </cell>
        </row>
        <row r="1449">
          <cell r="A1449">
            <v>81404</v>
          </cell>
          <cell r="B1449" t="str">
            <v>TE 90 GRAUS SOLDAVEL DIAMETRO 40 mm</v>
          </cell>
          <cell r="C1449" t="str">
            <v>Un    </v>
          </cell>
          <cell r="D1449">
            <v>4.15</v>
          </cell>
          <cell r="E1449">
            <v>3.9</v>
          </cell>
          <cell r="F1449">
            <v>8.05</v>
          </cell>
        </row>
        <row r="1450">
          <cell r="A1450">
            <v>81405</v>
          </cell>
          <cell r="B1450" t="str">
            <v>TE 90 GRAUS SOLDAVEL DIAMETRO 50 mm</v>
          </cell>
          <cell r="C1450" t="str">
            <v>Un    </v>
          </cell>
          <cell r="D1450">
            <v>4.6</v>
          </cell>
          <cell r="E1450">
            <v>3.9</v>
          </cell>
          <cell r="F1450">
            <v>8.5</v>
          </cell>
        </row>
        <row r="1451">
          <cell r="A1451">
            <v>81406</v>
          </cell>
          <cell r="B1451" t="str">
            <v>TE 90 GRAUS SOLDAVEL DIMETRO 60 mm</v>
          </cell>
          <cell r="C1451" t="str">
            <v>Un    </v>
          </cell>
          <cell r="D1451">
            <v>12.5</v>
          </cell>
          <cell r="E1451">
            <v>3.9</v>
          </cell>
          <cell r="F1451">
            <v>16.4</v>
          </cell>
        </row>
        <row r="1452">
          <cell r="A1452">
            <v>81407</v>
          </cell>
          <cell r="B1452" t="str">
            <v>TE 90 GRAUS SOLDAVEL DIAMETRO 75 mm</v>
          </cell>
          <cell r="C1452" t="str">
            <v>Un    </v>
          </cell>
          <cell r="D1452">
            <v>23.5</v>
          </cell>
          <cell r="E1452">
            <v>5.86</v>
          </cell>
          <cell r="F1452">
            <v>29.36</v>
          </cell>
        </row>
        <row r="1453">
          <cell r="A1453">
            <v>81408</v>
          </cell>
          <cell r="B1453" t="str">
            <v>TE 90 GRAUS SOLDAVEL DIAMETRO 85 mm</v>
          </cell>
          <cell r="C1453" t="str">
            <v>Un    </v>
          </cell>
          <cell r="D1453">
            <v>35.4</v>
          </cell>
          <cell r="E1453">
            <v>5.86</v>
          </cell>
          <cell r="F1453">
            <v>41.26</v>
          </cell>
        </row>
        <row r="1454">
          <cell r="A1454">
            <v>81409</v>
          </cell>
          <cell r="B1454" t="str">
            <v>TE 90 GRAUS SOLDAVEL DIAMETRO 110 mm</v>
          </cell>
          <cell r="C1454" t="str">
            <v>Un    </v>
          </cell>
          <cell r="D1454">
            <v>63</v>
          </cell>
          <cell r="E1454">
            <v>7.16</v>
          </cell>
          <cell r="F1454">
            <v>70.16</v>
          </cell>
        </row>
        <row r="1455">
          <cell r="A1455">
            <v>81420</v>
          </cell>
          <cell r="B1455" t="str">
            <v>TE DE REDUCAO 90 GRAUS SOLDAVEL 25 X 20 mm</v>
          </cell>
          <cell r="C1455" t="str">
            <v>Un    </v>
          </cell>
          <cell r="D1455">
            <v>1.54</v>
          </cell>
          <cell r="E1455">
            <v>2.47</v>
          </cell>
          <cell r="F1455">
            <v>4.01</v>
          </cell>
        </row>
        <row r="1456">
          <cell r="A1456">
            <v>81421</v>
          </cell>
          <cell r="B1456" t="str">
            <v>TE REDUCAO 90 GRAUS SOLDAVEL 32 X 25 mm</v>
          </cell>
          <cell r="C1456" t="str">
            <v>Un    </v>
          </cell>
          <cell r="D1456">
            <v>2.99</v>
          </cell>
          <cell r="E1456">
            <v>2.47</v>
          </cell>
          <cell r="F1456">
            <v>5.46</v>
          </cell>
        </row>
        <row r="1457">
          <cell r="A1457">
            <v>81422</v>
          </cell>
          <cell r="B1457" t="str">
            <v>TE REDUCAO 90 GRAUS SOLDAVEL 40 X 32 mm</v>
          </cell>
          <cell r="C1457" t="str">
            <v>Un    </v>
          </cell>
          <cell r="D1457">
            <v>4.08</v>
          </cell>
          <cell r="E1457">
            <v>3.9</v>
          </cell>
          <cell r="F1457">
            <v>7.98</v>
          </cell>
        </row>
        <row r="1458">
          <cell r="A1458">
            <v>81423</v>
          </cell>
          <cell r="B1458" t="str">
            <v>TE DE REDUCAO 90 GRAUS SOLD.50 X 20 MM</v>
          </cell>
          <cell r="C1458" t="str">
            <v>Un    </v>
          </cell>
          <cell r="D1458">
            <v>5.5</v>
          </cell>
          <cell r="E1458">
            <v>3.9</v>
          </cell>
          <cell r="F1458">
            <v>9.4</v>
          </cell>
        </row>
        <row r="1459">
          <cell r="A1459">
            <v>81424</v>
          </cell>
          <cell r="B1459" t="str">
            <v>TE REDUCAO 90 GRAUS SOLDAVEL 50 X 25 mm</v>
          </cell>
          <cell r="C1459" t="str">
            <v>Un    </v>
          </cell>
          <cell r="D1459">
            <v>5.45</v>
          </cell>
          <cell r="E1459">
            <v>3.9</v>
          </cell>
          <cell r="F1459">
            <v>9.35</v>
          </cell>
        </row>
        <row r="1460">
          <cell r="A1460">
            <v>81425</v>
          </cell>
          <cell r="B1460" t="str">
            <v>TE REDUCAO 90 GRAUS SOLDAVEL 50 X 32 mm</v>
          </cell>
          <cell r="C1460" t="str">
            <v>Un    </v>
          </cell>
          <cell r="D1460">
            <v>7</v>
          </cell>
          <cell r="E1460">
            <v>3.9</v>
          </cell>
          <cell r="F1460">
            <v>10.9</v>
          </cell>
        </row>
        <row r="1461">
          <cell r="A1461">
            <v>81426</v>
          </cell>
          <cell r="B1461" t="str">
            <v>TE REDUCAO 90 GRAUS SOLDAVEL 50 X 40 mm</v>
          </cell>
          <cell r="C1461" t="str">
            <v>Un    </v>
          </cell>
          <cell r="D1461">
            <v>6.7</v>
          </cell>
          <cell r="E1461">
            <v>3.9</v>
          </cell>
          <cell r="F1461">
            <v>10.6</v>
          </cell>
        </row>
        <row r="1462">
          <cell r="A1462">
            <v>81427</v>
          </cell>
          <cell r="B1462" t="str">
            <v>TE DE REDUCAO 90 GRAUS SOLDAVEL 75 X 50 MM</v>
          </cell>
          <cell r="C1462" t="str">
            <v>Un    </v>
          </cell>
          <cell r="D1462">
            <v>19</v>
          </cell>
          <cell r="E1462">
            <v>4.5600000000000005</v>
          </cell>
          <cell r="F1462">
            <v>23.56</v>
          </cell>
        </row>
        <row r="1463">
          <cell r="A1463">
            <v>81428</v>
          </cell>
          <cell r="B1463" t="str">
            <v>TE DE REDUCAO 90 GRAUS SOLDAVEL 85 X 60 MM</v>
          </cell>
          <cell r="C1463" t="str">
            <v>Un    </v>
          </cell>
          <cell r="D1463">
            <v>38.5</v>
          </cell>
          <cell r="E1463">
            <v>4.8100000000000005</v>
          </cell>
          <cell r="F1463">
            <v>43.31</v>
          </cell>
        </row>
        <row r="1464">
          <cell r="A1464">
            <v>81429</v>
          </cell>
          <cell r="B1464" t="str">
            <v>TE DE REDUCAO 90 GRAUS SOLDAVEL 110 X 60 MM</v>
          </cell>
          <cell r="C1464" t="str">
            <v>Un    </v>
          </cell>
          <cell r="D1464">
            <v>64.4</v>
          </cell>
          <cell r="E1464">
            <v>5.98</v>
          </cell>
          <cell r="F1464">
            <v>70.38</v>
          </cell>
        </row>
        <row r="1465">
          <cell r="A1465">
            <v>81439</v>
          </cell>
          <cell r="B1465" t="str">
            <v>TE REDUÇÃO 90º SOLD.C/ROSCA 32 X 32 X 3/4"</v>
          </cell>
          <cell r="C1465" t="str">
            <v>Un    </v>
          </cell>
          <cell r="D1465">
            <v>6.42</v>
          </cell>
          <cell r="E1465">
            <v>2.9</v>
          </cell>
          <cell r="F1465">
            <v>9.32</v>
          </cell>
        </row>
        <row r="1466">
          <cell r="A1466">
            <v>81440</v>
          </cell>
          <cell r="B1466" t="str">
            <v>TE REDUCAO 90 GRAUS SOLD.C/ROSCA 25X25X1/2"</v>
          </cell>
          <cell r="C1466" t="str">
            <v>Un    </v>
          </cell>
          <cell r="D1466">
            <v>2.15</v>
          </cell>
          <cell r="E1466">
            <v>2.47</v>
          </cell>
          <cell r="F1466">
            <v>4.62</v>
          </cell>
        </row>
        <row r="1467">
          <cell r="A1467">
            <v>81441</v>
          </cell>
          <cell r="B1467" t="str">
            <v>TE 90 GR.SOLD.C/ROSCA NA BOLSA CENT.20X20X1/2"</v>
          </cell>
          <cell r="C1467" t="str">
            <v>Un    </v>
          </cell>
          <cell r="D1467">
            <v>1.42</v>
          </cell>
          <cell r="E1467">
            <v>2.6</v>
          </cell>
          <cell r="F1467">
            <v>4.02</v>
          </cell>
        </row>
        <row r="1468">
          <cell r="A1468">
            <v>81442</v>
          </cell>
          <cell r="B1468" t="str">
            <v>TE90 GR.SOLD.C/ROSCA NA BOLSA CENT.25X25X3/4"</v>
          </cell>
          <cell r="C1468" t="str">
            <v>Un    </v>
          </cell>
          <cell r="D1468">
            <v>2.23</v>
          </cell>
          <cell r="E1468">
            <v>2.6</v>
          </cell>
          <cell r="F1468">
            <v>4.83</v>
          </cell>
        </row>
        <row r="1469">
          <cell r="A1469">
            <v>81443</v>
          </cell>
          <cell r="B1469" t="str">
            <v>TE 90 GR.SOLD.C/BUC.LATAO NA BOLSA CENT.20X20X1/2"</v>
          </cell>
          <cell r="C1469" t="str">
            <v>Un    </v>
          </cell>
          <cell r="D1469">
            <v>5.17</v>
          </cell>
          <cell r="E1469">
            <v>2.47</v>
          </cell>
          <cell r="F1469">
            <v>7.64</v>
          </cell>
        </row>
        <row r="1470">
          <cell r="A1470">
            <v>81444</v>
          </cell>
          <cell r="B1470" t="str">
            <v>TE 90 GR.SOLD.C/BUC.LATAO NA BOLSA CENT.25X25X3/4"</v>
          </cell>
          <cell r="C1470" t="str">
            <v>Un    </v>
          </cell>
          <cell r="D1470">
            <v>5.83</v>
          </cell>
          <cell r="E1470">
            <v>2.47</v>
          </cell>
          <cell r="F1470">
            <v>8.3</v>
          </cell>
        </row>
        <row r="1471">
          <cell r="A1471">
            <v>81445</v>
          </cell>
          <cell r="B1471" t="str">
            <v>TE RED.SOLD.90GR.BUC.LATAO BOLSA CENT.25X25X1/2"</v>
          </cell>
          <cell r="C1471" t="str">
            <v>Un    </v>
          </cell>
          <cell r="D1471">
            <v>4.52</v>
          </cell>
          <cell r="E1471">
            <v>2.47</v>
          </cell>
          <cell r="F1471">
            <v>6.99</v>
          </cell>
        </row>
        <row r="1472">
          <cell r="A1472">
            <v>81446</v>
          </cell>
          <cell r="B1472" t="str">
            <v>&gt;</v>
          </cell>
          <cell r="C1472" t="str">
            <v>UD    </v>
          </cell>
          <cell r="D1472">
            <v>18.64</v>
          </cell>
          <cell r="E1472">
            <v>0</v>
          </cell>
          <cell r="F1472">
            <v>18.64</v>
          </cell>
        </row>
        <row r="1473">
          <cell r="A1473">
            <v>81447</v>
          </cell>
          <cell r="B1473" t="str">
            <v>&gt;</v>
          </cell>
          <cell r="C1473" t="str">
            <v>UD    </v>
          </cell>
          <cell r="D1473">
            <v>0</v>
          </cell>
          <cell r="E1473">
            <v>41.87</v>
          </cell>
          <cell r="F1473">
            <v>41.87</v>
          </cell>
        </row>
        <row r="1474">
          <cell r="A1474">
            <v>81460</v>
          </cell>
          <cell r="B1474" t="str">
            <v>U N I A O</v>
          </cell>
          <cell r="D1474">
            <v>0</v>
          </cell>
          <cell r="E1474">
            <v>0</v>
          </cell>
          <cell r="F1474">
            <v>0</v>
          </cell>
        </row>
        <row r="1475">
          <cell r="A1475">
            <v>81461</v>
          </cell>
          <cell r="B1475" t="str">
            <v>UNIAO SOLDAVEL DIAMETRO 20 mm</v>
          </cell>
          <cell r="C1475" t="str">
            <v>Un    </v>
          </cell>
          <cell r="D1475">
            <v>2.96</v>
          </cell>
          <cell r="E1475">
            <v>1.17</v>
          </cell>
          <cell r="F1475">
            <v>4.13</v>
          </cell>
        </row>
        <row r="1476">
          <cell r="A1476">
            <v>81462</v>
          </cell>
          <cell r="B1476" t="str">
            <v>UNIAO SOLDAVEL DIAMETRO 25 mm</v>
          </cell>
          <cell r="C1476" t="str">
            <v>Un    </v>
          </cell>
          <cell r="D1476">
            <v>3.52</v>
          </cell>
          <cell r="E1476">
            <v>1.17</v>
          </cell>
          <cell r="F1476">
            <v>4.69</v>
          </cell>
        </row>
        <row r="1477">
          <cell r="A1477">
            <v>81463</v>
          </cell>
          <cell r="B1477" t="str">
            <v>UNIAO SOLDAVEL DIAMETRO 32 mm</v>
          </cell>
          <cell r="C1477" t="str">
            <v>Un    </v>
          </cell>
          <cell r="D1477">
            <v>5.92</v>
          </cell>
          <cell r="E1477">
            <v>1.17</v>
          </cell>
          <cell r="F1477">
            <v>7.09</v>
          </cell>
        </row>
        <row r="1478">
          <cell r="A1478">
            <v>81464</v>
          </cell>
          <cell r="B1478" t="str">
            <v>UNIAO SOLDAVEL DIAMETRO 40 mm</v>
          </cell>
          <cell r="C1478" t="str">
            <v>Un    </v>
          </cell>
          <cell r="D1478">
            <v>10.8</v>
          </cell>
          <cell r="E1478">
            <v>1.82</v>
          </cell>
          <cell r="F1478">
            <v>12.62</v>
          </cell>
        </row>
        <row r="1479">
          <cell r="A1479">
            <v>81465</v>
          </cell>
          <cell r="B1479" t="str">
            <v>UNIAO SOLDAVEL DIAMETRO 50 mm</v>
          </cell>
          <cell r="C1479" t="str">
            <v>Un    </v>
          </cell>
          <cell r="D1479">
            <v>13.6</v>
          </cell>
          <cell r="E1479">
            <v>1.82</v>
          </cell>
          <cell r="F1479">
            <v>15.42</v>
          </cell>
        </row>
        <row r="1480">
          <cell r="A1480">
            <v>81466</v>
          </cell>
          <cell r="B1480" t="str">
            <v>UNIAO SOLDAVEL DIAMETRO 60 mm</v>
          </cell>
          <cell r="C1480" t="str">
            <v>Un    </v>
          </cell>
          <cell r="D1480">
            <v>30</v>
          </cell>
          <cell r="E1480">
            <v>1.82</v>
          </cell>
          <cell r="F1480">
            <v>31.82</v>
          </cell>
        </row>
        <row r="1481">
          <cell r="A1481">
            <v>81467</v>
          </cell>
          <cell r="B1481" t="str">
            <v>UNIAO SOLDAVEL DIAMETRO 75 mm</v>
          </cell>
          <cell r="C1481" t="str">
            <v>Un    </v>
          </cell>
          <cell r="D1481">
            <v>61</v>
          </cell>
          <cell r="E1481">
            <v>2.47</v>
          </cell>
          <cell r="F1481">
            <v>63.47</v>
          </cell>
        </row>
        <row r="1482">
          <cell r="A1482">
            <v>81498</v>
          </cell>
          <cell r="B1482" t="str">
            <v>&gt;</v>
          </cell>
          <cell r="C1482" t="str">
            <v>UD    </v>
          </cell>
          <cell r="D1482">
            <v>18.64</v>
          </cell>
          <cell r="E1482">
            <v>0</v>
          </cell>
          <cell r="F1482">
            <v>18.64</v>
          </cell>
        </row>
        <row r="1483">
          <cell r="A1483">
            <v>81499</v>
          </cell>
          <cell r="B1483" t="str">
            <v>&gt;</v>
          </cell>
          <cell r="C1483" t="str">
            <v>UD    </v>
          </cell>
          <cell r="D1483">
            <v>0</v>
          </cell>
          <cell r="E1483">
            <v>41.87</v>
          </cell>
          <cell r="F1483">
            <v>41.87</v>
          </cell>
        </row>
        <row r="1484">
          <cell r="A1484">
            <v>81500</v>
          </cell>
          <cell r="B1484" t="str">
            <v>A D E S I V O S:</v>
          </cell>
          <cell r="D1484">
            <v>0</v>
          </cell>
          <cell r="E1484">
            <v>0</v>
          </cell>
          <cell r="F1484">
            <v>0</v>
          </cell>
        </row>
        <row r="1485">
          <cell r="A1485">
            <v>81501</v>
          </cell>
          <cell r="B1485" t="str">
            <v>ADESIVO PLASTICO - FRASCO 850 G</v>
          </cell>
          <cell r="C1485" t="str">
            <v>Un    </v>
          </cell>
          <cell r="D1485">
            <v>20.2</v>
          </cell>
          <cell r="E1485">
            <v>0</v>
          </cell>
          <cell r="F1485">
            <v>20.2</v>
          </cell>
        </row>
        <row r="1486">
          <cell r="A1486">
            <v>81502</v>
          </cell>
          <cell r="B1486" t="str">
            <v>ADESIVO PLASTICO - BISNAGA 75 G</v>
          </cell>
          <cell r="C1486" t="str">
            <v>Un    </v>
          </cell>
          <cell r="D1486">
            <v>3</v>
          </cell>
          <cell r="E1486">
            <v>0</v>
          </cell>
          <cell r="F1486">
            <v>3</v>
          </cell>
        </row>
        <row r="1487">
          <cell r="A1487">
            <v>81503</v>
          </cell>
          <cell r="B1487" t="str">
            <v>SOLUCAO LIMPADORA 200 CM3</v>
          </cell>
          <cell r="C1487" t="str">
            <v>Un    </v>
          </cell>
          <cell r="D1487">
            <v>7.8</v>
          </cell>
          <cell r="E1487">
            <v>0</v>
          </cell>
          <cell r="F1487">
            <v>7.8</v>
          </cell>
        </row>
        <row r="1488">
          <cell r="A1488">
            <v>81504</v>
          </cell>
          <cell r="B1488" t="str">
            <v>SOLUCAO LIMPADORA 1000 CM3</v>
          </cell>
          <cell r="C1488" t="str">
            <v>Un    </v>
          </cell>
          <cell r="D1488">
            <v>26.8</v>
          </cell>
          <cell r="E1488">
            <v>0</v>
          </cell>
          <cell r="F1488">
            <v>26.8</v>
          </cell>
        </row>
        <row r="1489">
          <cell r="A1489">
            <v>81528</v>
          </cell>
          <cell r="B1489" t="str">
            <v>&gt;</v>
          </cell>
          <cell r="C1489" t="str">
            <v>UD    </v>
          </cell>
          <cell r="D1489">
            <v>18.64</v>
          </cell>
          <cell r="E1489">
            <v>0</v>
          </cell>
          <cell r="F1489">
            <v>18.64</v>
          </cell>
        </row>
        <row r="1490">
          <cell r="A1490">
            <v>81529</v>
          </cell>
          <cell r="B1490" t="str">
            <v>&gt;</v>
          </cell>
          <cell r="C1490" t="str">
            <v>UD    </v>
          </cell>
          <cell r="D1490">
            <v>0</v>
          </cell>
          <cell r="E1490">
            <v>41.87</v>
          </cell>
          <cell r="F1490">
            <v>41.87</v>
          </cell>
        </row>
        <row r="1491">
          <cell r="A1491">
            <v>81535</v>
          </cell>
          <cell r="B1491" t="str">
            <v>C U R V A S</v>
          </cell>
          <cell r="D1491">
            <v>0</v>
          </cell>
          <cell r="E1491">
            <v>0</v>
          </cell>
          <cell r="F1491">
            <v>0</v>
          </cell>
        </row>
        <row r="1492">
          <cell r="A1492">
            <v>81536</v>
          </cell>
          <cell r="B1492" t="str">
            <v>CURVA 90 GRAUS SOLDAVEL DIAMETRO 20 mm</v>
          </cell>
          <cell r="C1492" t="str">
            <v>Un    </v>
          </cell>
          <cell r="D1492">
            <v>0.96</v>
          </cell>
          <cell r="E1492">
            <v>2.34</v>
          </cell>
          <cell r="F1492">
            <v>3.3</v>
          </cell>
        </row>
        <row r="1493">
          <cell r="A1493">
            <v>81537</v>
          </cell>
          <cell r="B1493" t="str">
            <v>CURVA 90 GRAUS SOLDAVEL DIAMETRO 25 mm</v>
          </cell>
          <cell r="C1493" t="str">
            <v>Un    </v>
          </cell>
          <cell r="D1493">
            <v>1.25</v>
          </cell>
          <cell r="E1493">
            <v>2.34</v>
          </cell>
          <cell r="F1493">
            <v>3.59</v>
          </cell>
        </row>
        <row r="1494">
          <cell r="A1494">
            <v>81538</v>
          </cell>
          <cell r="B1494" t="str">
            <v>CURVA 90 GRAUS SOLDAVEL DIAMETRO 32 mm</v>
          </cell>
          <cell r="C1494" t="str">
            <v>Un    </v>
          </cell>
          <cell r="D1494">
            <v>2.65</v>
          </cell>
          <cell r="E1494">
            <v>2.34</v>
          </cell>
          <cell r="F1494">
            <v>4.99</v>
          </cell>
        </row>
        <row r="1495">
          <cell r="A1495">
            <v>81539</v>
          </cell>
          <cell r="B1495" t="str">
            <v>CURVA 90 GRAUS SOLDAVEL DIAMETRO 40 mm</v>
          </cell>
          <cell r="C1495" t="str">
            <v>Un    </v>
          </cell>
          <cell r="D1495">
            <v>4.55</v>
          </cell>
          <cell r="E1495">
            <v>3.64</v>
          </cell>
          <cell r="F1495">
            <v>8.19</v>
          </cell>
        </row>
        <row r="1496">
          <cell r="A1496">
            <v>81540</v>
          </cell>
          <cell r="B1496" t="str">
            <v>CURVA 90 GRAUS SOLDAVEL DIAMETRO 50 mm</v>
          </cell>
          <cell r="C1496" t="str">
            <v>Un    </v>
          </cell>
          <cell r="D1496">
            <v>5.9</v>
          </cell>
          <cell r="E1496">
            <v>3.64</v>
          </cell>
          <cell r="F1496">
            <v>9.54</v>
          </cell>
        </row>
        <row r="1497">
          <cell r="A1497">
            <v>81541</v>
          </cell>
          <cell r="B1497" t="str">
            <v>CURVA 90 GRAUS SOLDAVEL DIAMETRO 60 mm</v>
          </cell>
          <cell r="C1497" t="str">
            <v>Un    </v>
          </cell>
          <cell r="D1497">
            <v>13.9</v>
          </cell>
          <cell r="E1497">
            <v>3.64</v>
          </cell>
          <cell r="F1497">
            <v>17.54</v>
          </cell>
        </row>
        <row r="1498">
          <cell r="A1498">
            <v>81550</v>
          </cell>
          <cell r="B1498" t="str">
            <v>CURVA 45º DIAMETRO 50 MM</v>
          </cell>
          <cell r="C1498" t="str">
            <v>Un    </v>
          </cell>
          <cell r="D1498">
            <v>5.2</v>
          </cell>
          <cell r="E1498">
            <v>3.64</v>
          </cell>
          <cell r="F1498">
            <v>8.84</v>
          </cell>
        </row>
        <row r="1499">
          <cell r="A1499">
            <v>81551</v>
          </cell>
          <cell r="B1499" t="str">
            <v>CURVA 45 GRAUS SOLDAVEL DIAMETRO 75 MM</v>
          </cell>
          <cell r="C1499" t="str">
            <v>Un    </v>
          </cell>
          <cell r="D1499">
            <v>15.5</v>
          </cell>
          <cell r="E1499">
            <v>4.8100000000000005</v>
          </cell>
          <cell r="F1499">
            <v>20.31</v>
          </cell>
        </row>
        <row r="1500">
          <cell r="A1500">
            <v>81568</v>
          </cell>
          <cell r="B1500" t="str">
            <v>&gt;</v>
          </cell>
          <cell r="C1500" t="str">
            <v>UD    </v>
          </cell>
          <cell r="D1500">
            <v>18.64</v>
          </cell>
          <cell r="E1500">
            <v>0</v>
          </cell>
          <cell r="F1500">
            <v>18.64</v>
          </cell>
        </row>
        <row r="1501">
          <cell r="A1501">
            <v>81569</v>
          </cell>
          <cell r="B1501" t="str">
            <v>&gt;</v>
          </cell>
          <cell r="C1501" t="str">
            <v>UD    </v>
          </cell>
          <cell r="D1501">
            <v>0</v>
          </cell>
          <cell r="E1501">
            <v>41.87</v>
          </cell>
          <cell r="F1501">
            <v>41.87</v>
          </cell>
        </row>
        <row r="1502">
          <cell r="A1502">
            <v>81570</v>
          </cell>
          <cell r="B1502" t="str">
            <v>C R U Z E T A S</v>
          </cell>
          <cell r="D1502">
            <v>0</v>
          </cell>
          <cell r="E1502">
            <v>0</v>
          </cell>
          <cell r="F1502">
            <v>0</v>
          </cell>
        </row>
        <row r="1503">
          <cell r="A1503">
            <v>81571</v>
          </cell>
          <cell r="B1503" t="str">
            <v>CRUZETA SOLDAVEL DIAMETRO 25 mm</v>
          </cell>
          <cell r="C1503" t="str">
            <v>Un    </v>
          </cell>
          <cell r="D1503">
            <v>3</v>
          </cell>
          <cell r="E1503">
            <v>3.38</v>
          </cell>
          <cell r="F1503">
            <v>6.38</v>
          </cell>
        </row>
        <row r="1504">
          <cell r="A1504">
            <v>81572</v>
          </cell>
          <cell r="B1504" t="str">
            <v>CRUZETA SOLDAVEL DIAMETRO 50 mm</v>
          </cell>
          <cell r="C1504" t="str">
            <v>Un    </v>
          </cell>
          <cell r="D1504">
            <v>10</v>
          </cell>
          <cell r="E1504">
            <v>5.2</v>
          </cell>
          <cell r="F1504">
            <v>15.2</v>
          </cell>
        </row>
        <row r="1505">
          <cell r="A1505">
            <v>81573</v>
          </cell>
          <cell r="B1505" t="str">
            <v>CRUZETA SOLDAVEL DIAMETRO 20 MM</v>
          </cell>
          <cell r="C1505" t="str">
            <v>Un    </v>
          </cell>
          <cell r="D1505">
            <v>3</v>
          </cell>
          <cell r="E1505">
            <v>3.38</v>
          </cell>
          <cell r="F1505">
            <v>6.38</v>
          </cell>
        </row>
        <row r="1506">
          <cell r="A1506">
            <v>81581</v>
          </cell>
          <cell r="B1506" t="str">
            <v>PLUG PVC COM ROSCA 1/2"</v>
          </cell>
          <cell r="C1506" t="str">
            <v>Un    </v>
          </cell>
          <cell r="D1506">
            <v>0.51</v>
          </cell>
          <cell r="E1506">
            <v>1.17</v>
          </cell>
          <cell r="F1506">
            <v>1.6800000000000002</v>
          </cell>
        </row>
        <row r="1507">
          <cell r="A1507">
            <v>81598</v>
          </cell>
          <cell r="B1507" t="str">
            <v>&gt;</v>
          </cell>
          <cell r="C1507" t="str">
            <v>UD    </v>
          </cell>
          <cell r="D1507">
            <v>18.64</v>
          </cell>
          <cell r="E1507">
            <v>0</v>
          </cell>
          <cell r="F1507">
            <v>18.64</v>
          </cell>
        </row>
        <row r="1508">
          <cell r="A1508">
            <v>81599</v>
          </cell>
          <cell r="B1508" t="str">
            <v>&gt;</v>
          </cell>
          <cell r="C1508" t="str">
            <v>UD    </v>
          </cell>
          <cell r="D1508">
            <v>0</v>
          </cell>
          <cell r="E1508">
            <v>41.87</v>
          </cell>
          <cell r="F1508">
            <v>41.87</v>
          </cell>
        </row>
        <row r="1509">
          <cell r="A1509">
            <v>81600</v>
          </cell>
          <cell r="B1509" t="str">
            <v>E S G O T O   S A N I T A R I O</v>
          </cell>
          <cell r="D1509">
            <v>0</v>
          </cell>
          <cell r="E1509">
            <v>0</v>
          </cell>
          <cell r="F1509">
            <v>0</v>
          </cell>
        </row>
        <row r="1510">
          <cell r="A1510">
            <v>81601</v>
          </cell>
          <cell r="B1510" t="str">
            <v>B U C H A S</v>
          </cell>
          <cell r="D1510">
            <v>0</v>
          </cell>
          <cell r="E1510">
            <v>0</v>
          </cell>
          <cell r="F1510">
            <v>0</v>
          </cell>
        </row>
        <row r="1511">
          <cell r="A1511">
            <v>81602</v>
          </cell>
          <cell r="B1511" t="str">
            <v>BUCHA DE REDUCAO LONGA DIAM. 50 X 40 MM</v>
          </cell>
          <cell r="C1511" t="str">
            <v>Un    </v>
          </cell>
          <cell r="D1511">
            <v>1.35</v>
          </cell>
          <cell r="E1511">
            <v>1.82</v>
          </cell>
          <cell r="F1511">
            <v>3.17</v>
          </cell>
        </row>
        <row r="1512">
          <cell r="A1512">
            <v>81608</v>
          </cell>
          <cell r="B1512" t="str">
            <v>BUCHA DE REDUÇÃO SOLDAVEL LONGA 75 X 50 MM</v>
          </cell>
          <cell r="C1512" t="str">
            <v>Un    </v>
          </cell>
          <cell r="D1512">
            <v>7.85</v>
          </cell>
          <cell r="E1512">
            <v>2.14</v>
          </cell>
          <cell r="F1512">
            <v>9.99</v>
          </cell>
        </row>
        <row r="1513">
          <cell r="A1513">
            <v>81610</v>
          </cell>
          <cell r="B1513" t="str">
            <v>BUCHA DE REDUÇÃO SOLDAVEL CURTA 110 X 60 MM</v>
          </cell>
          <cell r="C1513" t="str">
            <v>Un    </v>
          </cell>
          <cell r="D1513">
            <v>18.4</v>
          </cell>
          <cell r="E1513">
            <v>2.4</v>
          </cell>
          <cell r="F1513">
            <v>20.8</v>
          </cell>
        </row>
        <row r="1514">
          <cell r="A1514">
            <v>81628</v>
          </cell>
          <cell r="B1514" t="str">
            <v>&gt;</v>
          </cell>
          <cell r="C1514" t="str">
            <v>UD    </v>
          </cell>
          <cell r="D1514">
            <v>18.64</v>
          </cell>
          <cell r="E1514">
            <v>0</v>
          </cell>
          <cell r="F1514">
            <v>18.64</v>
          </cell>
        </row>
        <row r="1515">
          <cell r="A1515">
            <v>81629</v>
          </cell>
          <cell r="B1515" t="str">
            <v>&gt;</v>
          </cell>
          <cell r="C1515" t="str">
            <v>UD    </v>
          </cell>
          <cell r="D1515">
            <v>0</v>
          </cell>
          <cell r="E1515">
            <v>41.87</v>
          </cell>
          <cell r="F1515">
            <v>41.87</v>
          </cell>
        </row>
        <row r="1516">
          <cell r="A1516">
            <v>81640</v>
          </cell>
          <cell r="B1516" t="str">
            <v>C A P</v>
          </cell>
          <cell r="D1516">
            <v>0</v>
          </cell>
          <cell r="E1516">
            <v>0</v>
          </cell>
          <cell r="F1516">
            <v>0</v>
          </cell>
        </row>
        <row r="1517">
          <cell r="A1517">
            <v>81641</v>
          </cell>
          <cell r="B1517" t="str">
            <v>CAP DIAMETRO 50 MM ESGOTO PRIMARIO</v>
          </cell>
          <cell r="C1517" t="str">
            <v>Un    </v>
          </cell>
          <cell r="D1517">
            <v>2.06</v>
          </cell>
          <cell r="E1517">
            <v>0.91</v>
          </cell>
          <cell r="F1517">
            <v>2.97</v>
          </cell>
        </row>
        <row r="1518">
          <cell r="A1518">
            <v>81642</v>
          </cell>
          <cell r="B1518" t="str">
            <v>CAP DIAMETRO 75 MM ESGOTO PRIMARIO</v>
          </cell>
          <cell r="C1518" t="str">
            <v>Un    </v>
          </cell>
          <cell r="D1518">
            <v>3.47</v>
          </cell>
          <cell r="E1518">
            <v>1.17</v>
          </cell>
          <cell r="F1518">
            <v>4.64</v>
          </cell>
        </row>
        <row r="1519">
          <cell r="A1519">
            <v>81643</v>
          </cell>
          <cell r="B1519" t="str">
            <v>CAP DIAMETRO 100 MM ESGOTO PRIMARIO</v>
          </cell>
          <cell r="C1519" t="str">
            <v>Un    </v>
          </cell>
          <cell r="D1519">
            <v>4.62</v>
          </cell>
          <cell r="E1519">
            <v>1.56</v>
          </cell>
          <cell r="F1519">
            <v>6.18</v>
          </cell>
        </row>
        <row r="1520">
          <cell r="A1520">
            <v>81658</v>
          </cell>
          <cell r="B1520" t="str">
            <v>&gt;</v>
          </cell>
          <cell r="C1520" t="str">
            <v>UD    </v>
          </cell>
          <cell r="D1520">
            <v>18.64</v>
          </cell>
          <cell r="E1520">
            <v>0</v>
          </cell>
          <cell r="F1520">
            <v>18.64</v>
          </cell>
        </row>
        <row r="1521">
          <cell r="A1521">
            <v>81659</v>
          </cell>
          <cell r="B1521" t="str">
            <v>&gt;</v>
          </cell>
          <cell r="C1521" t="str">
            <v>UD    </v>
          </cell>
          <cell r="D1521">
            <v>0</v>
          </cell>
          <cell r="E1521">
            <v>41.87</v>
          </cell>
          <cell r="F1521">
            <v>41.87</v>
          </cell>
        </row>
        <row r="1522">
          <cell r="A1522">
            <v>81660</v>
          </cell>
          <cell r="B1522" t="str">
            <v>C O R P O  DE C A I X A  S I F O N A D A/R A L O</v>
          </cell>
          <cell r="D1522">
            <v>0</v>
          </cell>
          <cell r="E1522">
            <v>0</v>
          </cell>
          <cell r="F1522">
            <v>0</v>
          </cell>
        </row>
        <row r="1523">
          <cell r="A1523">
            <v>81661</v>
          </cell>
          <cell r="B1523" t="str">
            <v>CORPO CX. SIFONADA DIAM. 100 X 100 X 40/50</v>
          </cell>
          <cell r="C1523" t="str">
            <v>Un    </v>
          </cell>
          <cell r="D1523">
            <v>7.85</v>
          </cell>
          <cell r="E1523">
            <v>10.4</v>
          </cell>
          <cell r="F1523">
            <v>18.25</v>
          </cell>
        </row>
        <row r="1524">
          <cell r="A1524">
            <v>81662</v>
          </cell>
          <cell r="B1524" t="str">
            <v>CORPO CX. SIFONADA DIAM. 100 X 150 X 50</v>
          </cell>
          <cell r="C1524" t="str">
            <v>Un    </v>
          </cell>
          <cell r="D1524">
            <v>15.55</v>
          </cell>
          <cell r="E1524">
            <v>10.4</v>
          </cell>
          <cell r="F1524">
            <v>25.95</v>
          </cell>
        </row>
        <row r="1525">
          <cell r="A1525">
            <v>81663</v>
          </cell>
          <cell r="B1525" t="str">
            <v>CORPO CX. SIFONADA DIAM. 150 X 150 X 50</v>
          </cell>
          <cell r="C1525" t="str">
            <v>Un    </v>
          </cell>
          <cell r="D1525">
            <v>16.2</v>
          </cell>
          <cell r="E1525">
            <v>10.4</v>
          </cell>
          <cell r="F1525">
            <v>26.6</v>
          </cell>
        </row>
        <row r="1526">
          <cell r="A1526">
            <v>81664</v>
          </cell>
          <cell r="B1526" t="str">
            <v>CORPO CX. SIFONADA DIAM. 150 X 185 X 75</v>
          </cell>
          <cell r="C1526" t="str">
            <v>Un    </v>
          </cell>
          <cell r="D1526">
            <v>18</v>
          </cell>
          <cell r="E1526">
            <v>10.4</v>
          </cell>
          <cell r="F1526">
            <v>28.4</v>
          </cell>
        </row>
        <row r="1527">
          <cell r="A1527">
            <v>81665</v>
          </cell>
          <cell r="B1527" t="str">
            <v>CORPO CX. SIFONADA DIAM. 250 X 172 X 50</v>
          </cell>
          <cell r="C1527" t="str">
            <v>Un    </v>
          </cell>
          <cell r="D1527">
            <v>32.6</v>
          </cell>
          <cell r="E1527">
            <v>10.4</v>
          </cell>
          <cell r="F1527">
            <v>43</v>
          </cell>
        </row>
        <row r="1528">
          <cell r="A1528">
            <v>81666</v>
          </cell>
          <cell r="B1528" t="str">
            <v>CORPO CX. SIFONADA DIAM. 250 X 230 X 75</v>
          </cell>
          <cell r="C1528" t="str">
            <v>Un    </v>
          </cell>
          <cell r="D1528">
            <v>36.8</v>
          </cell>
          <cell r="E1528">
            <v>10.4</v>
          </cell>
          <cell r="F1528">
            <v>47.2</v>
          </cell>
        </row>
        <row r="1529">
          <cell r="A1529">
            <v>81676</v>
          </cell>
          <cell r="B1529" t="str">
            <v>CORPO DE CAIXA SECA DIAM. 100 X 100 X 40</v>
          </cell>
          <cell r="C1529" t="str">
            <v>Un    </v>
          </cell>
          <cell r="D1529">
            <v>7.85</v>
          </cell>
          <cell r="E1529">
            <v>11.7</v>
          </cell>
          <cell r="F1529">
            <v>19.55</v>
          </cell>
        </row>
        <row r="1530">
          <cell r="A1530">
            <v>81679</v>
          </cell>
          <cell r="B1530" t="str">
            <v>CORPO RALO SIFONADO CONICO DIAM. 100 X 40</v>
          </cell>
          <cell r="C1530" t="str">
            <v>Un    </v>
          </cell>
          <cell r="D1530">
            <v>2.51</v>
          </cell>
          <cell r="E1530">
            <v>11.7</v>
          </cell>
          <cell r="F1530">
            <v>14.21</v>
          </cell>
        </row>
        <row r="1531">
          <cell r="A1531">
            <v>81680</v>
          </cell>
          <cell r="B1531" t="str">
            <v>CORPO RALO SECO CONICO DIAM. 100 X 40 MM</v>
          </cell>
          <cell r="C1531" t="str">
            <v>Un    </v>
          </cell>
          <cell r="D1531">
            <v>3.39</v>
          </cell>
          <cell r="E1531">
            <v>11.7</v>
          </cell>
          <cell r="F1531">
            <v>15.09</v>
          </cell>
        </row>
        <row r="1532">
          <cell r="A1532">
            <v>81681</v>
          </cell>
          <cell r="B1532" t="str">
            <v>CORPO RALO SECO CILINDRICO 100 X 40</v>
          </cell>
          <cell r="C1532" t="str">
            <v>Un    </v>
          </cell>
          <cell r="D1532">
            <v>3.46</v>
          </cell>
          <cell r="E1532">
            <v>11.7</v>
          </cell>
          <cell r="F1532">
            <v>15.16</v>
          </cell>
        </row>
        <row r="1533">
          <cell r="A1533">
            <v>81690</v>
          </cell>
          <cell r="B1533" t="str">
            <v>CORPO RALO SIFONADO CILINDRICO 100 X 40</v>
          </cell>
          <cell r="C1533" t="str">
            <v>Un    </v>
          </cell>
          <cell r="D1533">
            <v>3.89</v>
          </cell>
          <cell r="E1533">
            <v>10.4</v>
          </cell>
          <cell r="F1533">
            <v>14.29</v>
          </cell>
        </row>
        <row r="1534">
          <cell r="A1534">
            <v>81691</v>
          </cell>
          <cell r="B1534" t="str">
            <v>CORPO RALO SIFONADO QUADRADO 100 X 53 X 40</v>
          </cell>
          <cell r="C1534" t="str">
            <v>Un    </v>
          </cell>
          <cell r="D1534">
            <v>3.97</v>
          </cell>
          <cell r="E1534">
            <v>11.7</v>
          </cell>
          <cell r="F1534">
            <v>15.67</v>
          </cell>
        </row>
        <row r="1535">
          <cell r="A1535">
            <v>81695</v>
          </cell>
          <cell r="B1535" t="str">
            <v>PROLONGAMENTO DE CX.SIFONADA 100 MM</v>
          </cell>
          <cell r="C1535" t="str">
            <v>M     </v>
          </cell>
          <cell r="D1535">
            <v>8.47</v>
          </cell>
          <cell r="E1535">
            <v>19.5</v>
          </cell>
          <cell r="F1535">
            <v>27.97</v>
          </cell>
        </row>
        <row r="1536">
          <cell r="A1536">
            <v>81696</v>
          </cell>
          <cell r="B1536" t="str">
            <v>PROLONGAMENTO DE CX.SINFONADA 150 MM</v>
          </cell>
          <cell r="C1536" t="str">
            <v>M     </v>
          </cell>
          <cell r="D1536">
            <v>22</v>
          </cell>
          <cell r="E1536">
            <v>22.1</v>
          </cell>
          <cell r="F1536">
            <v>44.1</v>
          </cell>
        </row>
        <row r="1537">
          <cell r="A1537">
            <v>81697</v>
          </cell>
          <cell r="B1537" t="str">
            <v>PROLONGAMENTO DE CX.SINFONADA250 MM</v>
          </cell>
          <cell r="C1537" t="str">
            <v>M     </v>
          </cell>
          <cell r="D1537">
            <v>41.8</v>
          </cell>
          <cell r="E1537">
            <v>23.4</v>
          </cell>
          <cell r="F1537">
            <v>65.2</v>
          </cell>
        </row>
        <row r="1538">
          <cell r="A1538">
            <v>81698</v>
          </cell>
          <cell r="B1538" t="str">
            <v>&gt;</v>
          </cell>
          <cell r="C1538" t="str">
            <v>UD    </v>
          </cell>
          <cell r="D1538">
            <v>18.64</v>
          </cell>
          <cell r="E1538">
            <v>0</v>
          </cell>
          <cell r="F1538">
            <v>18.64</v>
          </cell>
        </row>
        <row r="1539">
          <cell r="A1539">
            <v>81699</v>
          </cell>
          <cell r="B1539" t="str">
            <v>&gt;</v>
          </cell>
          <cell r="C1539" t="str">
            <v>UD    </v>
          </cell>
          <cell r="D1539">
            <v>0</v>
          </cell>
          <cell r="E1539">
            <v>41.87</v>
          </cell>
          <cell r="F1539">
            <v>41.87</v>
          </cell>
        </row>
        <row r="1540">
          <cell r="A1540">
            <v>81700</v>
          </cell>
          <cell r="B1540" t="str">
            <v>C U R V A S</v>
          </cell>
          <cell r="D1540">
            <v>0</v>
          </cell>
          <cell r="E1540">
            <v>0</v>
          </cell>
          <cell r="F1540">
            <v>0</v>
          </cell>
        </row>
        <row r="1541">
          <cell r="A1541">
            <v>81701</v>
          </cell>
          <cell r="B1541" t="str">
            <v>CURVA 45 GRAUS DIAMETRO 40 MM</v>
          </cell>
          <cell r="C1541" t="str">
            <v>Un    </v>
          </cell>
          <cell r="D1541">
            <v>2.3</v>
          </cell>
          <cell r="E1541">
            <v>3.64</v>
          </cell>
          <cell r="F1541">
            <v>5.94</v>
          </cell>
        </row>
        <row r="1542">
          <cell r="A1542">
            <v>81702</v>
          </cell>
          <cell r="B1542" t="str">
            <v>CURVA 45 GRAUS DIAMETRO 100 MM</v>
          </cell>
          <cell r="C1542" t="str">
            <v>Un    </v>
          </cell>
          <cell r="D1542">
            <v>20</v>
          </cell>
          <cell r="E1542">
            <v>5.86</v>
          </cell>
          <cell r="F1542">
            <v>25.86</v>
          </cell>
        </row>
        <row r="1543">
          <cell r="A1543">
            <v>81730</v>
          </cell>
          <cell r="B1543" t="str">
            <v>CURVA 90 GRAUS CURTA DIAM. 40 MM</v>
          </cell>
          <cell r="C1543" t="str">
            <v>Un    </v>
          </cell>
          <cell r="D1543">
            <v>2.5</v>
          </cell>
          <cell r="E1543">
            <v>3.64</v>
          </cell>
          <cell r="F1543">
            <v>6.14</v>
          </cell>
        </row>
        <row r="1544">
          <cell r="A1544">
            <v>81731</v>
          </cell>
          <cell r="B1544" t="str">
            <v>CURVA 90 GRAUS CURTA DIAM. 50 MM</v>
          </cell>
          <cell r="C1544" t="str">
            <v>Un    </v>
          </cell>
          <cell r="D1544">
            <v>4.32</v>
          </cell>
          <cell r="E1544">
            <v>3.64</v>
          </cell>
          <cell r="F1544">
            <v>7.96</v>
          </cell>
        </row>
        <row r="1545">
          <cell r="A1545">
            <v>81732</v>
          </cell>
          <cell r="B1545" t="str">
            <v>CURVA 90 GRAUS CURTA DIAM. 75 MM</v>
          </cell>
          <cell r="C1545" t="str">
            <v>Un    </v>
          </cell>
          <cell r="D1545">
            <v>8.52</v>
          </cell>
          <cell r="E1545">
            <v>4.68</v>
          </cell>
          <cell r="F1545">
            <v>13.2</v>
          </cell>
        </row>
        <row r="1546">
          <cell r="A1546">
            <v>81733</v>
          </cell>
          <cell r="B1546" t="str">
            <v>CURVA 90 GRAUS CURTA DIAM. 100 MM</v>
          </cell>
          <cell r="C1546" t="str">
            <v>Un    </v>
          </cell>
          <cell r="D1546">
            <v>11</v>
          </cell>
          <cell r="E1546">
            <v>5.86</v>
          </cell>
          <cell r="F1546">
            <v>16.86</v>
          </cell>
        </row>
        <row r="1547">
          <cell r="A1547">
            <v>81734</v>
          </cell>
          <cell r="B1547" t="str">
            <v>CURVA 90 GRAUS LONGA DIAM. 40 MM</v>
          </cell>
          <cell r="C1547" t="str">
            <v>Un    </v>
          </cell>
          <cell r="D1547">
            <v>2.24</v>
          </cell>
          <cell r="E1547">
            <v>3.64</v>
          </cell>
          <cell r="F1547">
            <v>5.88</v>
          </cell>
        </row>
        <row r="1548">
          <cell r="A1548">
            <v>81735</v>
          </cell>
          <cell r="B1548" t="str">
            <v>CURVA 90 GRAUS LONGA DIAM. 50 MM</v>
          </cell>
          <cell r="C1548" t="str">
            <v>Un    </v>
          </cell>
          <cell r="D1548">
            <v>4.87</v>
          </cell>
          <cell r="E1548">
            <v>3.64</v>
          </cell>
          <cell r="F1548">
            <v>8.51</v>
          </cell>
        </row>
        <row r="1549">
          <cell r="A1549">
            <v>81736</v>
          </cell>
          <cell r="B1549" t="str">
            <v>CURVA 90 GRAUS LONGA DIAM. 75 MM</v>
          </cell>
          <cell r="C1549" t="str">
            <v>Un    </v>
          </cell>
          <cell r="D1549">
            <v>13.1</v>
          </cell>
          <cell r="E1549">
            <v>4.68</v>
          </cell>
          <cell r="F1549">
            <v>17.78</v>
          </cell>
        </row>
        <row r="1550">
          <cell r="A1550">
            <v>81737</v>
          </cell>
          <cell r="B1550" t="str">
            <v>CURVA 90 GRAUS LONGA DIAM. 100 MM</v>
          </cell>
          <cell r="C1550" t="str">
            <v>Un    </v>
          </cell>
          <cell r="D1550">
            <v>18.5</v>
          </cell>
          <cell r="E1550">
            <v>5.86</v>
          </cell>
          <cell r="F1550">
            <v>24.36</v>
          </cell>
        </row>
        <row r="1551">
          <cell r="A1551">
            <v>81748</v>
          </cell>
          <cell r="B1551" t="str">
            <v>&gt;</v>
          </cell>
          <cell r="C1551" t="str">
            <v>UD    </v>
          </cell>
          <cell r="D1551">
            <v>18.64</v>
          </cell>
          <cell r="E1551">
            <v>0</v>
          </cell>
          <cell r="F1551">
            <v>18.64</v>
          </cell>
        </row>
        <row r="1552">
          <cell r="A1552">
            <v>81749</v>
          </cell>
          <cell r="B1552" t="str">
            <v>&gt;</v>
          </cell>
          <cell r="C1552" t="str">
            <v>UD    </v>
          </cell>
          <cell r="D1552">
            <v>0</v>
          </cell>
          <cell r="E1552">
            <v>41.87</v>
          </cell>
          <cell r="F1552">
            <v>41.87</v>
          </cell>
        </row>
        <row r="1553">
          <cell r="A1553">
            <v>81750</v>
          </cell>
          <cell r="B1553" t="str">
            <v>G R E L H A S</v>
          </cell>
          <cell r="D1553">
            <v>0</v>
          </cell>
          <cell r="E1553">
            <v>0</v>
          </cell>
          <cell r="F1553">
            <v>0</v>
          </cell>
        </row>
        <row r="1554">
          <cell r="A1554">
            <v>81751</v>
          </cell>
          <cell r="B1554" t="str">
            <v>GRELHA QUADRADA ACO INOX ROTATIVO DIAM.100 MM</v>
          </cell>
          <cell r="C1554" t="str">
            <v>Un    </v>
          </cell>
          <cell r="D1554">
            <v>22</v>
          </cell>
          <cell r="E1554">
            <v>1.04</v>
          </cell>
          <cell r="F1554">
            <v>23.04</v>
          </cell>
        </row>
        <row r="1555">
          <cell r="A1555">
            <v>81752</v>
          </cell>
          <cell r="B1555" t="str">
            <v>GRELHA QUADRADA ACO INOX ROTATIVO DIAM.150 MM</v>
          </cell>
          <cell r="C1555" t="str">
            <v>Un    </v>
          </cell>
          <cell r="D1555">
            <v>43.7</v>
          </cell>
          <cell r="E1555">
            <v>1.04</v>
          </cell>
          <cell r="F1555">
            <v>44.74</v>
          </cell>
        </row>
        <row r="1556">
          <cell r="A1556">
            <v>81760</v>
          </cell>
          <cell r="B1556" t="str">
            <v>GRELHA QUADRADA ACO INOX SIMP. DIAM. 100 MM</v>
          </cell>
          <cell r="C1556" t="str">
            <v>Un    </v>
          </cell>
          <cell r="D1556">
            <v>14.9</v>
          </cell>
          <cell r="E1556">
            <v>1.04</v>
          </cell>
          <cell r="F1556">
            <v>15.94</v>
          </cell>
        </row>
        <row r="1557">
          <cell r="A1557">
            <v>81761</v>
          </cell>
          <cell r="B1557" t="str">
            <v>GRELHA QUADRADA ACO INOX SIMPLES DIAM.150 MM</v>
          </cell>
          <cell r="C1557" t="str">
            <v>Un    </v>
          </cell>
          <cell r="D1557">
            <v>29</v>
          </cell>
          <cell r="E1557">
            <v>1.04</v>
          </cell>
          <cell r="F1557">
            <v>30.04</v>
          </cell>
        </row>
        <row r="1558">
          <cell r="A1558">
            <v>81770</v>
          </cell>
          <cell r="B1558" t="str">
            <v>GRELHA QUADRADA BRANCA DIAM. 100 MM</v>
          </cell>
          <cell r="C1558" t="str">
            <v>Un    </v>
          </cell>
          <cell r="D1558">
            <v>1.44</v>
          </cell>
          <cell r="E1558">
            <v>1.04</v>
          </cell>
          <cell r="F1558">
            <v>2.48</v>
          </cell>
        </row>
        <row r="1559">
          <cell r="A1559">
            <v>81771</v>
          </cell>
          <cell r="B1559" t="str">
            <v>GRELHA QUADRADA BRANCA DIAM. 150 MM</v>
          </cell>
          <cell r="C1559" t="str">
            <v>Un    </v>
          </cell>
          <cell r="D1559">
            <v>2.6</v>
          </cell>
          <cell r="E1559">
            <v>1.04</v>
          </cell>
          <cell r="F1559">
            <v>3.64</v>
          </cell>
        </row>
        <row r="1560">
          <cell r="A1560">
            <v>81778</v>
          </cell>
          <cell r="B1560" t="str">
            <v>GRELHA QUADRADA CROMADA DIAM. 150 MM</v>
          </cell>
          <cell r="C1560" t="str">
            <v>Un    </v>
          </cell>
          <cell r="D1560">
            <v>21.85</v>
          </cell>
          <cell r="E1560">
            <v>1.04</v>
          </cell>
          <cell r="F1560">
            <v>22.89</v>
          </cell>
        </row>
        <row r="1561">
          <cell r="A1561">
            <v>81779</v>
          </cell>
          <cell r="B1561" t="str">
            <v>GRELHA QUADRADA CROMADA DIAMETRO 100 MM</v>
          </cell>
          <cell r="C1561" t="str">
            <v>Un    </v>
          </cell>
          <cell r="D1561">
            <v>11</v>
          </cell>
          <cell r="E1561">
            <v>1.04</v>
          </cell>
          <cell r="F1561">
            <v>12.04</v>
          </cell>
        </row>
        <row r="1562">
          <cell r="A1562">
            <v>81783</v>
          </cell>
          <cell r="B1562" t="str">
            <v>GRELHA REDONDA ACO INOX ROTATIVA DIAM. 100 MM</v>
          </cell>
          <cell r="C1562" t="str">
            <v>Un    </v>
          </cell>
          <cell r="D1562">
            <v>14.9</v>
          </cell>
          <cell r="E1562">
            <v>1.04</v>
          </cell>
          <cell r="F1562">
            <v>15.94</v>
          </cell>
        </row>
        <row r="1563">
          <cell r="A1563">
            <v>81784</v>
          </cell>
          <cell r="B1563" t="str">
            <v>GRELHA REDONDA ACO INOX ROTATIVA DIAM. 150 MM</v>
          </cell>
          <cell r="C1563" t="str">
            <v>Un    </v>
          </cell>
          <cell r="D1563">
            <v>33.7</v>
          </cell>
          <cell r="E1563">
            <v>1.04</v>
          </cell>
          <cell r="F1563">
            <v>34.74</v>
          </cell>
        </row>
        <row r="1564">
          <cell r="A1564">
            <v>81785</v>
          </cell>
          <cell r="B1564" t="str">
            <v>GRELHA REDONDA ACO INOX SIMPLES DIAM. 100 MM</v>
          </cell>
          <cell r="C1564" t="str">
            <v>Un    </v>
          </cell>
          <cell r="D1564">
            <v>23.4</v>
          </cell>
          <cell r="E1564">
            <v>1.04</v>
          </cell>
          <cell r="F1564">
            <v>24.44</v>
          </cell>
        </row>
        <row r="1565">
          <cell r="A1565">
            <v>81786</v>
          </cell>
          <cell r="B1565" t="str">
            <v>GRELHA REDONDA ACO INOX SIMPLES DIAM. 150 MM</v>
          </cell>
          <cell r="C1565" t="str">
            <v>Un    </v>
          </cell>
          <cell r="D1565">
            <v>23.4</v>
          </cell>
          <cell r="E1565">
            <v>1.04</v>
          </cell>
          <cell r="F1565">
            <v>24.44</v>
          </cell>
        </row>
        <row r="1566">
          <cell r="A1566">
            <v>81790</v>
          </cell>
          <cell r="B1566" t="str">
            <v>GRELHA REDONDA BRANCA DIAM. 100 MM</v>
          </cell>
          <cell r="C1566" t="str">
            <v>Un    </v>
          </cell>
          <cell r="D1566">
            <v>1.05</v>
          </cell>
          <cell r="E1566">
            <v>1.04</v>
          </cell>
          <cell r="F1566">
            <v>2.09</v>
          </cell>
        </row>
        <row r="1567">
          <cell r="A1567">
            <v>81791</v>
          </cell>
          <cell r="B1567" t="str">
            <v>GRELHA REDONDA BRANCA DIAM. 150 MM</v>
          </cell>
          <cell r="C1567" t="str">
            <v>Un    </v>
          </cell>
          <cell r="D1567">
            <v>2.5</v>
          </cell>
          <cell r="E1567">
            <v>1.04</v>
          </cell>
          <cell r="F1567">
            <v>3.54</v>
          </cell>
        </row>
        <row r="1568">
          <cell r="A1568">
            <v>81792</v>
          </cell>
          <cell r="B1568" t="str">
            <v>GRELHA REDONDA CROMADA DIAM.100 MM</v>
          </cell>
          <cell r="C1568" t="str">
            <v>Un    </v>
          </cell>
          <cell r="D1568">
            <v>8.69</v>
          </cell>
          <cell r="E1568">
            <v>1.04</v>
          </cell>
          <cell r="F1568">
            <v>9.73</v>
          </cell>
        </row>
        <row r="1569">
          <cell r="A1569">
            <v>81793</v>
          </cell>
          <cell r="B1569" t="str">
            <v>GRELHA REDONDA CROMADA DIAM.150 MM</v>
          </cell>
          <cell r="C1569" t="str">
            <v>Un    </v>
          </cell>
          <cell r="D1569">
            <v>21.94</v>
          </cell>
          <cell r="E1569">
            <v>1.04</v>
          </cell>
          <cell r="F1569">
            <v>22.98</v>
          </cell>
        </row>
        <row r="1570">
          <cell r="A1570">
            <v>81794</v>
          </cell>
          <cell r="B1570" t="str">
            <v>GRELHA DE FERRO CHATO COM BERÇO</v>
          </cell>
          <cell r="C1570" t="str">
            <v>m2    </v>
          </cell>
          <cell r="D1570">
            <v>195.15</v>
          </cell>
          <cell r="E1570">
            <v>24.55</v>
          </cell>
          <cell r="F1570">
            <v>219.7</v>
          </cell>
        </row>
        <row r="1571">
          <cell r="A1571">
            <v>81798</v>
          </cell>
          <cell r="B1571" t="str">
            <v>&gt;</v>
          </cell>
          <cell r="C1571" t="str">
            <v>UD    </v>
          </cell>
          <cell r="D1571">
            <v>18.64</v>
          </cell>
          <cell r="E1571">
            <v>0</v>
          </cell>
          <cell r="F1571">
            <v>18.64</v>
          </cell>
        </row>
        <row r="1572">
          <cell r="A1572">
            <v>81799</v>
          </cell>
          <cell r="B1572" t="str">
            <v>&gt;</v>
          </cell>
          <cell r="C1572" t="str">
            <v>UD    </v>
          </cell>
          <cell r="D1572">
            <v>0</v>
          </cell>
          <cell r="E1572">
            <v>41.87</v>
          </cell>
          <cell r="F1572">
            <v>41.87</v>
          </cell>
        </row>
        <row r="1573">
          <cell r="A1573">
            <v>81810</v>
          </cell>
          <cell r="B1573" t="str">
            <v>D I V E R S O S</v>
          </cell>
          <cell r="D1573">
            <v>0</v>
          </cell>
          <cell r="E1573">
            <v>0</v>
          </cell>
          <cell r="F1573">
            <v>0</v>
          </cell>
        </row>
        <row r="1574">
          <cell r="A1574">
            <v>81811</v>
          </cell>
          <cell r="B1574" t="str">
            <v>HIDROMENTRO DIAM.RAMAL = 25 MM VAZAO = 3 M3</v>
          </cell>
          <cell r="C1574" t="str">
            <v>Un    </v>
          </cell>
          <cell r="D1574">
            <v>67.66</v>
          </cell>
          <cell r="E1574">
            <v>15.6</v>
          </cell>
          <cell r="F1574">
            <v>83.26</v>
          </cell>
        </row>
        <row r="1575">
          <cell r="A1575">
            <v>81812</v>
          </cell>
          <cell r="B1575" t="str">
            <v>HIDROMETRO DIAM.RAMAL=25 MM1,5 M3</v>
          </cell>
          <cell r="C1575" t="str">
            <v>Un    </v>
          </cell>
          <cell r="D1575">
            <v>67.66</v>
          </cell>
          <cell r="E1575">
            <v>15.6</v>
          </cell>
          <cell r="F1575">
            <v>83.26</v>
          </cell>
        </row>
        <row r="1576">
          <cell r="A1576">
            <v>81815</v>
          </cell>
          <cell r="B1576" t="str">
            <v>KIT CAVALETE D=25MM P/HIDRÔ.1,5-3,0-5,0 M3 C/MUR./CX.COLOCADO</v>
          </cell>
          <cell r="C1576" t="str">
            <v>Un    </v>
          </cell>
          <cell r="D1576">
            <v>47</v>
          </cell>
          <cell r="E1576">
            <v>0</v>
          </cell>
          <cell r="F1576">
            <v>47</v>
          </cell>
        </row>
        <row r="1577">
          <cell r="A1577">
            <v>81818</v>
          </cell>
          <cell r="B1577" t="str">
            <v>INST.DE CONJ.MOTOR-BOMBA CENTRIFUGA DE 1 HP</v>
          </cell>
          <cell r="C1577" t="str">
            <v>Un    </v>
          </cell>
          <cell r="D1577">
            <v>505</v>
          </cell>
          <cell r="E1577">
            <v>104</v>
          </cell>
          <cell r="F1577">
            <v>609</v>
          </cell>
        </row>
        <row r="1578">
          <cell r="A1578">
            <v>81819</v>
          </cell>
          <cell r="B1578" t="str">
            <v>BOMBA ANAUGER</v>
          </cell>
          <cell r="C1578" t="str">
            <v>Un    </v>
          </cell>
          <cell r="D1578">
            <v>260</v>
          </cell>
          <cell r="E1578">
            <v>6.5</v>
          </cell>
          <cell r="F1578">
            <v>266.5</v>
          </cell>
        </row>
        <row r="1579">
          <cell r="A1579">
            <v>81823</v>
          </cell>
          <cell r="B1579" t="str">
            <v>TAMPA P/CX.PASSAG.FERRO FUND.60X53</v>
          </cell>
          <cell r="C1579" t="str">
            <v>Un    </v>
          </cell>
          <cell r="D1579">
            <v>84.17</v>
          </cell>
          <cell r="E1579">
            <v>5.18</v>
          </cell>
          <cell r="F1579">
            <v>89.35</v>
          </cell>
        </row>
        <row r="1580">
          <cell r="A1580">
            <v>81825</v>
          </cell>
          <cell r="B1580" t="str">
            <v>CAIXA DE PASSAGEM 60 X 60 CM</v>
          </cell>
          <cell r="C1580" t="str">
            <v>Un    </v>
          </cell>
          <cell r="D1580">
            <v>41.98</v>
          </cell>
          <cell r="E1580">
            <v>85.26</v>
          </cell>
          <cell r="F1580">
            <v>127.24</v>
          </cell>
        </row>
        <row r="1581">
          <cell r="A1581">
            <v>81826</v>
          </cell>
          <cell r="B1581" t="str">
            <v>TAMPA DE CONCRETO P/CAIXA DE PASSAGEM</v>
          </cell>
          <cell r="C1581" t="str">
            <v>Un    </v>
          </cell>
          <cell r="D1581">
            <v>29.68</v>
          </cell>
          <cell r="E1581">
            <v>8.4</v>
          </cell>
          <cell r="F1581">
            <v>38.08</v>
          </cell>
        </row>
        <row r="1582">
          <cell r="A1582">
            <v>81827</v>
          </cell>
          <cell r="B1582" t="str">
            <v>CAIXA DE AREIA 60 X 60 S/TAMPA</v>
          </cell>
          <cell r="C1582" t="str">
            <v>Un    </v>
          </cell>
          <cell r="D1582">
            <v>38.96</v>
          </cell>
          <cell r="E1582">
            <v>109.23</v>
          </cell>
          <cell r="F1582">
            <v>148.19</v>
          </cell>
        </row>
        <row r="1583">
          <cell r="A1583">
            <v>81828</v>
          </cell>
          <cell r="B1583" t="str">
            <v>CAIXA DE AREIA C/GRELHA METALICA 60 X 60</v>
          </cell>
          <cell r="C1583" t="str">
            <v>Un    </v>
          </cell>
          <cell r="D1583">
            <v>67.21</v>
          </cell>
          <cell r="E1583">
            <v>109.23</v>
          </cell>
          <cell r="F1583">
            <v>176.44</v>
          </cell>
        </row>
        <row r="1584">
          <cell r="A1584">
            <v>81829</v>
          </cell>
          <cell r="B1584" t="str">
            <v>(CAIXA DE INSPECAO)-TAMPA CONCRETO E=5CM PARA...</v>
          </cell>
          <cell r="C1584" t="str">
            <v>m2    </v>
          </cell>
          <cell r="D1584">
            <v>32.35</v>
          </cell>
          <cell r="E1584">
            <v>43.98</v>
          </cell>
          <cell r="F1584">
            <v>76.33</v>
          </cell>
        </row>
        <row r="1585">
          <cell r="A1585">
            <v>81830</v>
          </cell>
          <cell r="B1585" t="str">
            <v>(CAIXA DE INSPECAO)LASTRO DE CONCRETO PARA...</v>
          </cell>
          <cell r="C1585" t="str">
            <v>m3    </v>
          </cell>
          <cell r="D1585">
            <v>147.43</v>
          </cell>
          <cell r="E1585">
            <v>100.2</v>
          </cell>
          <cell r="F1585">
            <v>247.63</v>
          </cell>
        </row>
        <row r="1586">
          <cell r="A1586">
            <v>81831</v>
          </cell>
          <cell r="B1586" t="str">
            <v>(CAIXA DE INSPECAO)-ALVEN.1/2 VEZ REVEST.PARA...</v>
          </cell>
          <cell r="C1586" t="str">
            <v>m2    </v>
          </cell>
          <cell r="D1586">
            <v>20.6</v>
          </cell>
          <cell r="E1586">
            <v>32.55</v>
          </cell>
          <cell r="F1586">
            <v>53.15</v>
          </cell>
        </row>
        <row r="1587">
          <cell r="A1587">
            <v>81832</v>
          </cell>
          <cell r="B1587" t="str">
            <v>(CAIXA DE INSPECAO)ALVEN.1 VEZ REVEST.PARA...</v>
          </cell>
          <cell r="C1587" t="str">
            <v>m2    </v>
          </cell>
          <cell r="D1587">
            <v>37.26</v>
          </cell>
          <cell r="E1587">
            <v>45.95</v>
          </cell>
          <cell r="F1587">
            <v>83.21</v>
          </cell>
        </row>
        <row r="1588">
          <cell r="A1588">
            <v>81833</v>
          </cell>
          <cell r="B1588" t="str">
            <v>(CX.INSPECAO)ESC.MANUAL C/APILOAM.FUNDO PARA...</v>
          </cell>
          <cell r="C1588" t="str">
            <v>m3    </v>
          </cell>
          <cell r="D1588">
            <v>0</v>
          </cell>
          <cell r="E1588">
            <v>24.54</v>
          </cell>
          <cell r="F1588">
            <v>24.54</v>
          </cell>
        </row>
        <row r="1589">
          <cell r="A1589">
            <v>81840</v>
          </cell>
          <cell r="B1589" t="str">
            <v>TAMPA DE FERRO FUNDIDO T-33</v>
          </cell>
          <cell r="C1589" t="str">
            <v>Un    </v>
          </cell>
          <cell r="D1589">
            <v>59.41</v>
          </cell>
          <cell r="E1589">
            <v>20.8</v>
          </cell>
          <cell r="F1589">
            <v>80.21</v>
          </cell>
        </row>
        <row r="1590">
          <cell r="A1590">
            <v>81841</v>
          </cell>
          <cell r="B1590" t="str">
            <v>TAMPAO DE FERRO FUNDIDO P/POCO DE VISITA DIAM. 60 CM P/ 13 T</v>
          </cell>
          <cell r="C1590" t="str">
            <v>Un    </v>
          </cell>
          <cell r="D1590">
            <v>339.45</v>
          </cell>
          <cell r="E1590">
            <v>19.5</v>
          </cell>
          <cell r="F1590">
            <v>358.95</v>
          </cell>
        </row>
        <row r="1591">
          <cell r="A1591">
            <v>81842</v>
          </cell>
          <cell r="B1591" t="str">
            <v>TAMPAO DE FERRO FUNDIDO P/POCO DE VISITA DIAM. 60 CM P/ 30 T</v>
          </cell>
          <cell r="C1591" t="str">
            <v>Un    </v>
          </cell>
          <cell r="D1591">
            <v>339.45</v>
          </cell>
          <cell r="E1591">
            <v>19.5</v>
          </cell>
          <cell r="F1591">
            <v>358.95</v>
          </cell>
        </row>
        <row r="1592">
          <cell r="A1592">
            <v>81850</v>
          </cell>
          <cell r="B1592" t="str">
            <v>CAIXA DE GORDURA 50 l. CONCRETO</v>
          </cell>
          <cell r="C1592" t="str">
            <v>Un    </v>
          </cell>
          <cell r="D1592">
            <v>121.81</v>
          </cell>
          <cell r="E1592">
            <v>85.93</v>
          </cell>
          <cell r="F1592">
            <v>207.74</v>
          </cell>
        </row>
        <row r="1593">
          <cell r="A1593">
            <v>81851</v>
          </cell>
          <cell r="B1593" t="str">
            <v>CAIXA DE GORDURA 100 L CONCRETO</v>
          </cell>
          <cell r="C1593" t="str">
            <v>Un    </v>
          </cell>
          <cell r="D1593">
            <v>138.01</v>
          </cell>
          <cell r="E1593">
            <v>106.9</v>
          </cell>
          <cell r="F1593">
            <v>244.91</v>
          </cell>
        </row>
        <row r="1594">
          <cell r="A1594">
            <v>81858</v>
          </cell>
          <cell r="B1594" t="str">
            <v>CAIXA DAGUA FIBROCIMENTO - 500 L</v>
          </cell>
          <cell r="C1594" t="str">
            <v>Un    </v>
          </cell>
          <cell r="D1594">
            <v>139</v>
          </cell>
          <cell r="E1594">
            <v>72.54</v>
          </cell>
          <cell r="F1594">
            <v>211.54</v>
          </cell>
        </row>
        <row r="1595">
          <cell r="A1595">
            <v>81859</v>
          </cell>
          <cell r="B1595" t="str">
            <v>CAIXA DAGUA FIBROCIMENTO - 1000 L</v>
          </cell>
          <cell r="C1595" t="str">
            <v>Un    </v>
          </cell>
          <cell r="D1595">
            <v>274.75</v>
          </cell>
          <cell r="E1595">
            <v>72.54</v>
          </cell>
          <cell r="F1595">
            <v>347.29</v>
          </cell>
        </row>
        <row r="1596">
          <cell r="A1596">
            <v>81860</v>
          </cell>
          <cell r="B1596" t="str">
            <v>CAIXA DAGUA POLIURETANO 500 LTS.C/TAMPA</v>
          </cell>
          <cell r="C1596" t="str">
            <v>Un    </v>
          </cell>
          <cell r="D1596">
            <v>120.56</v>
          </cell>
          <cell r="E1596">
            <v>39</v>
          </cell>
          <cell r="F1596">
            <v>159.56</v>
          </cell>
        </row>
        <row r="1597">
          <cell r="A1597">
            <v>81861</v>
          </cell>
          <cell r="B1597" t="str">
            <v>CAIXA DAGUA POLIURETANO 1000 LTS. C/TAMPA</v>
          </cell>
          <cell r="C1597" t="str">
            <v>Un    </v>
          </cell>
          <cell r="D1597">
            <v>238.37</v>
          </cell>
          <cell r="E1597">
            <v>39</v>
          </cell>
          <cell r="F1597">
            <v>277.37</v>
          </cell>
        </row>
        <row r="1598">
          <cell r="A1598">
            <v>81865</v>
          </cell>
          <cell r="B1598" t="str">
            <v>FOSSA SEPTICA 1500 L 2,45 X 1,60 X 1,40</v>
          </cell>
          <cell r="C1598" t="str">
            <v>Un    </v>
          </cell>
          <cell r="D1598">
            <v>1044.98</v>
          </cell>
          <cell r="E1598">
            <v>992.28</v>
          </cell>
          <cell r="F1598">
            <v>2037.26</v>
          </cell>
        </row>
        <row r="1599">
          <cell r="A1599">
            <v>81866</v>
          </cell>
          <cell r="B1599" t="str">
            <v>FOSSA SEPTICA 2500 L 2,95 X 1,35  X 1,40</v>
          </cell>
          <cell r="C1599" t="str">
            <v>Un    </v>
          </cell>
          <cell r="D1599">
            <v>1106.6</v>
          </cell>
          <cell r="E1599">
            <v>1147.44</v>
          </cell>
          <cell r="F1599">
            <v>2254.04</v>
          </cell>
        </row>
        <row r="1600">
          <cell r="A1600">
            <v>81867</v>
          </cell>
          <cell r="B1600" t="str">
            <v>FOSSA SEPTICA 3000 L. 2,95X1,65 X 1,90</v>
          </cell>
          <cell r="C1600" t="str">
            <v>Un    </v>
          </cell>
          <cell r="D1600">
            <v>1478.33</v>
          </cell>
          <cell r="E1600">
            <v>1420.84</v>
          </cell>
          <cell r="F1600">
            <v>2899.17</v>
          </cell>
        </row>
        <row r="1601">
          <cell r="A1601">
            <v>81868</v>
          </cell>
          <cell r="B1601" t="str">
            <v>FOSSA SEPTICA 4500 L 3,45 X 1,65 X 1,90</v>
          </cell>
          <cell r="C1601" t="str">
            <v>Un    </v>
          </cell>
          <cell r="D1601">
            <v>1643.46</v>
          </cell>
          <cell r="E1601">
            <v>1979.76</v>
          </cell>
          <cell r="F1601">
            <v>3623.22</v>
          </cell>
        </row>
        <row r="1602">
          <cell r="A1602">
            <v>81869</v>
          </cell>
          <cell r="B1602" t="str">
            <v>FOSSA SEPTICA 8700 L,4,00 X 1,55 X 2,00</v>
          </cell>
          <cell r="C1602" t="str">
            <v>Un    </v>
          </cell>
          <cell r="D1602">
            <v>1991.07</v>
          </cell>
          <cell r="E1602">
            <v>2102.21</v>
          </cell>
          <cell r="F1602">
            <v>4093.28</v>
          </cell>
        </row>
        <row r="1603">
          <cell r="A1603">
            <v>81874</v>
          </cell>
          <cell r="B1603" t="str">
            <v>SUMIDOURO D:1,60 PROF.4,5 M</v>
          </cell>
          <cell r="C1603" t="str">
            <v>Un    </v>
          </cell>
          <cell r="D1603">
            <v>272.56</v>
          </cell>
          <cell r="E1603">
            <v>770.95</v>
          </cell>
          <cell r="F1603">
            <v>1043.51</v>
          </cell>
        </row>
        <row r="1604">
          <cell r="A1604">
            <v>81879</v>
          </cell>
          <cell r="B1604" t="str">
            <v>RES.MET.TC-V=3M3 - COL.SEC.H=6 M+FUND.+LOGOTIPO</v>
          </cell>
          <cell r="C1604" t="str">
            <v>Un    </v>
          </cell>
          <cell r="D1604">
            <v>5196.32</v>
          </cell>
          <cell r="E1604">
            <v>186.29</v>
          </cell>
          <cell r="F1604">
            <v>5382.61</v>
          </cell>
        </row>
        <row r="1605">
          <cell r="A1605">
            <v>81880</v>
          </cell>
          <cell r="B1605" t="str">
            <v>RES.MET.TC-V=5M3-COL.SEC.H=6M+FUND.+LOGOTIPO</v>
          </cell>
          <cell r="C1605" t="str">
            <v>Un    </v>
          </cell>
          <cell r="D1605">
            <v>6697.85</v>
          </cell>
          <cell r="E1605">
            <v>423.59</v>
          </cell>
          <cell r="F1605">
            <v>7121.44</v>
          </cell>
        </row>
        <row r="1606">
          <cell r="A1606">
            <v>81881</v>
          </cell>
          <cell r="B1606" t="str">
            <v>RES.MET.TC-V=10M3-COL.SEC.H=6M+FUND. + LOGOTIPO</v>
          </cell>
          <cell r="C1606" t="str">
            <v>Un    </v>
          </cell>
          <cell r="D1606">
            <v>10791.9</v>
          </cell>
          <cell r="E1606">
            <v>465.42</v>
          </cell>
          <cell r="F1606">
            <v>11257.32</v>
          </cell>
        </row>
        <row r="1607">
          <cell r="A1607">
            <v>81882</v>
          </cell>
          <cell r="B1607" t="str">
            <v>RES.MET.TC-V=15 M3 COL.SEC.H=6M+FUND.+LOGOTIPO</v>
          </cell>
          <cell r="C1607" t="str">
            <v>Un    </v>
          </cell>
          <cell r="D1607">
            <v>17128.97</v>
          </cell>
          <cell r="E1607">
            <v>1426.88</v>
          </cell>
          <cell r="F1607">
            <v>18555.85</v>
          </cell>
        </row>
        <row r="1608">
          <cell r="A1608">
            <v>81885</v>
          </cell>
          <cell r="B1608" t="str">
            <v>TERMINAL DE VENTILACAO DIAMETRO 50 MM</v>
          </cell>
          <cell r="C1608" t="str">
            <v>Un    </v>
          </cell>
          <cell r="D1608">
            <v>7.2</v>
          </cell>
          <cell r="E1608">
            <v>0.91</v>
          </cell>
          <cell r="F1608">
            <v>8.11</v>
          </cell>
        </row>
        <row r="1609">
          <cell r="A1609">
            <v>81888</v>
          </cell>
          <cell r="B1609" t="str">
            <v>TORNEIRA BOIA DIAMETRO (3/4") 20 MM</v>
          </cell>
          <cell r="C1609" t="str">
            <v>Un    </v>
          </cell>
          <cell r="D1609">
            <v>22.42</v>
          </cell>
          <cell r="E1609">
            <v>3.64</v>
          </cell>
          <cell r="F1609">
            <v>26.06</v>
          </cell>
        </row>
        <row r="1610">
          <cell r="A1610">
            <v>81889</v>
          </cell>
          <cell r="B1610" t="str">
            <v>TORNEIRA BOIA DIAMETRO 1" (25 MM )</v>
          </cell>
          <cell r="C1610" t="str">
            <v>Un    </v>
          </cell>
          <cell r="D1610">
            <v>47</v>
          </cell>
          <cell r="E1610">
            <v>4.42</v>
          </cell>
          <cell r="F1610">
            <v>51.42</v>
          </cell>
        </row>
        <row r="1611">
          <cell r="A1611">
            <v>81890</v>
          </cell>
          <cell r="B1611" t="str">
            <v>TORNEIRA BOIA DIAMETRO 1.1/4" - 32 MM</v>
          </cell>
          <cell r="C1611" t="str">
            <v>Un    </v>
          </cell>
          <cell r="D1611">
            <v>62</v>
          </cell>
          <cell r="E1611">
            <v>5.2</v>
          </cell>
          <cell r="F1611">
            <v>67.2</v>
          </cell>
        </row>
        <row r="1612">
          <cell r="A1612">
            <v>81891</v>
          </cell>
          <cell r="B1612" t="str">
            <v>TORNEIRA BOIA DIAMETRO 1.1/2" (40 MM)</v>
          </cell>
          <cell r="C1612" t="str">
            <v>Un    </v>
          </cell>
          <cell r="D1612">
            <v>80</v>
          </cell>
          <cell r="E1612">
            <v>5.86</v>
          </cell>
          <cell r="F1612">
            <v>85.86</v>
          </cell>
        </row>
        <row r="1613">
          <cell r="A1613">
            <v>81892</v>
          </cell>
          <cell r="B1613" t="str">
            <v>TORNEIRA BOIA DIAMETRO 2" (50 MM)</v>
          </cell>
          <cell r="C1613" t="str">
            <v>Un    </v>
          </cell>
          <cell r="D1613">
            <v>95</v>
          </cell>
          <cell r="E1613">
            <v>7.02</v>
          </cell>
          <cell r="F1613">
            <v>102.02</v>
          </cell>
        </row>
        <row r="1614">
          <cell r="A1614">
            <v>81894</v>
          </cell>
          <cell r="B1614" t="str">
            <v>EXTINTOR CO2 (6 KG)</v>
          </cell>
          <cell r="C1614" t="str">
            <v>Un    </v>
          </cell>
          <cell r="D1614">
            <v>280</v>
          </cell>
          <cell r="E1614">
            <v>0</v>
          </cell>
          <cell r="F1614">
            <v>280</v>
          </cell>
        </row>
        <row r="1615">
          <cell r="A1615">
            <v>81895</v>
          </cell>
          <cell r="B1615" t="str">
            <v>EXTINTOR PÓ QUÍMICO SECO (6 KG)</v>
          </cell>
          <cell r="C1615" t="str">
            <v>Un    </v>
          </cell>
          <cell r="D1615">
            <v>80</v>
          </cell>
          <cell r="E1615">
            <v>0</v>
          </cell>
          <cell r="F1615">
            <v>80</v>
          </cell>
        </row>
        <row r="1616">
          <cell r="A1616">
            <v>81896</v>
          </cell>
          <cell r="B1616" t="str">
            <v>EXTINTOR ÁGUA PRESSURIZADA (10 LITROS)</v>
          </cell>
          <cell r="C1616" t="str">
            <v>Un    </v>
          </cell>
          <cell r="D1616">
            <v>80</v>
          </cell>
          <cell r="E1616">
            <v>0</v>
          </cell>
          <cell r="F1616">
            <v>80</v>
          </cell>
        </row>
        <row r="1617">
          <cell r="A1617">
            <v>81898</v>
          </cell>
          <cell r="B1617" t="str">
            <v>&gt;</v>
          </cell>
          <cell r="C1617" t="str">
            <v>UD    </v>
          </cell>
          <cell r="D1617">
            <v>18.64</v>
          </cell>
          <cell r="E1617">
            <v>0</v>
          </cell>
          <cell r="F1617">
            <v>18.64</v>
          </cell>
        </row>
        <row r="1618">
          <cell r="A1618">
            <v>81899</v>
          </cell>
          <cell r="B1618" t="str">
            <v>&gt;</v>
          </cell>
          <cell r="C1618" t="str">
            <v>UD    </v>
          </cell>
          <cell r="D1618">
            <v>0</v>
          </cell>
          <cell r="E1618">
            <v>41.87</v>
          </cell>
          <cell r="F1618">
            <v>41.87</v>
          </cell>
        </row>
        <row r="1619">
          <cell r="A1619">
            <v>81920</v>
          </cell>
          <cell r="B1619" t="str">
            <v>J O E L H O S</v>
          </cell>
          <cell r="D1619">
            <v>0</v>
          </cell>
          <cell r="E1619">
            <v>0</v>
          </cell>
          <cell r="F1619">
            <v>0</v>
          </cell>
        </row>
        <row r="1620">
          <cell r="A1620">
            <v>81921</v>
          </cell>
          <cell r="B1620" t="str">
            <v>JOELHO 45 GRAUS DIAMETRO 40 MM</v>
          </cell>
          <cell r="C1620" t="str">
            <v>Un    </v>
          </cell>
          <cell r="D1620">
            <v>1.07</v>
          </cell>
          <cell r="E1620">
            <v>3.64</v>
          </cell>
          <cell r="F1620">
            <v>4.71</v>
          </cell>
        </row>
        <row r="1621">
          <cell r="A1621">
            <v>81922</v>
          </cell>
          <cell r="B1621" t="str">
            <v>JOELHO 45 GRAUS DIAMETRO 50 MM</v>
          </cell>
          <cell r="C1621" t="str">
            <v>Un    </v>
          </cell>
          <cell r="D1621">
            <v>1.62</v>
          </cell>
          <cell r="E1621">
            <v>3.64</v>
          </cell>
          <cell r="F1621">
            <v>5.26</v>
          </cell>
        </row>
        <row r="1622">
          <cell r="A1622">
            <v>81923</v>
          </cell>
          <cell r="B1622" t="str">
            <v>JOELHO 45 GRAUS DIAMETRO 75 MM</v>
          </cell>
          <cell r="C1622" t="str">
            <v>Un    </v>
          </cell>
          <cell r="D1622">
            <v>3.56</v>
          </cell>
          <cell r="E1622">
            <v>4.68</v>
          </cell>
          <cell r="F1622">
            <v>8.24</v>
          </cell>
        </row>
        <row r="1623">
          <cell r="A1623">
            <v>81924</v>
          </cell>
          <cell r="B1623" t="str">
            <v>JOELHO 45 GRAUS DIAMETRO 100 MM</v>
          </cell>
          <cell r="C1623" t="str">
            <v>Un    </v>
          </cell>
          <cell r="D1623">
            <v>4.2</v>
          </cell>
          <cell r="E1623">
            <v>5.86</v>
          </cell>
          <cell r="F1623">
            <v>10.06</v>
          </cell>
        </row>
        <row r="1624">
          <cell r="A1624">
            <v>81935</v>
          </cell>
          <cell r="B1624" t="str">
            <v>JOELHO 90 GRAUS DIAMETRO 40 MM</v>
          </cell>
          <cell r="C1624" t="str">
            <v>Un    </v>
          </cell>
          <cell r="D1624">
            <v>0.88</v>
          </cell>
          <cell r="E1624">
            <v>3.64</v>
          </cell>
          <cell r="F1624">
            <v>4.52</v>
          </cell>
        </row>
        <row r="1625">
          <cell r="A1625">
            <v>81936</v>
          </cell>
          <cell r="B1625" t="str">
            <v>JOELHO 90 GRAUS DIAMETRO 50 MM</v>
          </cell>
          <cell r="C1625" t="str">
            <v>Un    </v>
          </cell>
          <cell r="D1625">
            <v>1.24</v>
          </cell>
          <cell r="E1625">
            <v>3.64</v>
          </cell>
          <cell r="F1625">
            <v>4.88</v>
          </cell>
        </row>
        <row r="1626">
          <cell r="A1626">
            <v>81937</v>
          </cell>
          <cell r="B1626" t="str">
            <v>JOELHO 90 GRAUS DIAMETRO 75 MM</v>
          </cell>
          <cell r="C1626" t="str">
            <v>Un    </v>
          </cell>
          <cell r="D1626">
            <v>3.05</v>
          </cell>
          <cell r="E1626">
            <v>4.68</v>
          </cell>
          <cell r="F1626">
            <v>7.73</v>
          </cell>
        </row>
        <row r="1627">
          <cell r="A1627">
            <v>81938</v>
          </cell>
          <cell r="B1627" t="str">
            <v>JOELHO 90 GRAUS DIAMETRO 100 MM</v>
          </cell>
          <cell r="C1627" t="str">
            <v>Un    </v>
          </cell>
          <cell r="D1627">
            <v>4.17</v>
          </cell>
          <cell r="E1627">
            <v>5.86</v>
          </cell>
          <cell r="F1627">
            <v>10.03</v>
          </cell>
        </row>
        <row r="1628">
          <cell r="A1628">
            <v>81945</v>
          </cell>
          <cell r="B1628" t="str">
            <v>JOELHO 90 GRAUS C/BOLSA P/ANEL DIAM.40X1.1/2</v>
          </cell>
          <cell r="C1628" t="str">
            <v>Un    </v>
          </cell>
          <cell r="D1628">
            <v>2.08</v>
          </cell>
          <cell r="E1628">
            <v>3.64</v>
          </cell>
          <cell r="F1628">
            <v>5.72</v>
          </cell>
        </row>
        <row r="1629">
          <cell r="A1629">
            <v>81946</v>
          </cell>
          <cell r="B1629" t="str">
            <v>JOELHO 90 GRAUS C/VISITA DIAM.100 X 50 MM</v>
          </cell>
          <cell r="C1629" t="str">
            <v>Un    </v>
          </cell>
          <cell r="D1629">
            <v>8.2</v>
          </cell>
          <cell r="E1629">
            <v>5.86</v>
          </cell>
          <cell r="F1629">
            <v>14.06</v>
          </cell>
        </row>
        <row r="1630">
          <cell r="A1630">
            <v>81958</v>
          </cell>
          <cell r="B1630" t="str">
            <v>&gt;</v>
          </cell>
          <cell r="C1630" t="str">
            <v>UD    </v>
          </cell>
          <cell r="D1630">
            <v>18.64</v>
          </cell>
          <cell r="E1630">
            <v>0</v>
          </cell>
          <cell r="F1630">
            <v>18.64</v>
          </cell>
        </row>
        <row r="1631">
          <cell r="A1631">
            <v>81959</v>
          </cell>
          <cell r="B1631" t="str">
            <v>&gt;</v>
          </cell>
          <cell r="C1631" t="str">
            <v>UD    </v>
          </cell>
          <cell r="D1631">
            <v>0</v>
          </cell>
          <cell r="E1631">
            <v>41.87</v>
          </cell>
          <cell r="F1631">
            <v>41.87</v>
          </cell>
        </row>
        <row r="1632">
          <cell r="A1632">
            <v>81960</v>
          </cell>
          <cell r="B1632" t="str">
            <v>J U N C O E S</v>
          </cell>
          <cell r="D1632">
            <v>0</v>
          </cell>
          <cell r="E1632">
            <v>0</v>
          </cell>
          <cell r="F1632">
            <v>0</v>
          </cell>
        </row>
        <row r="1633">
          <cell r="A1633">
            <v>81961</v>
          </cell>
          <cell r="B1633" t="str">
            <v>JUNCAO 45 GRAUS DIAMETRO 40 MM</v>
          </cell>
          <cell r="C1633" t="str">
            <v>Un    </v>
          </cell>
          <cell r="D1633">
            <v>1.9500000000000002</v>
          </cell>
          <cell r="E1633">
            <v>3.77</v>
          </cell>
          <cell r="F1633">
            <v>5.72</v>
          </cell>
        </row>
        <row r="1634">
          <cell r="A1634">
            <v>81965</v>
          </cell>
          <cell r="B1634" t="str">
            <v>JUNCAO INVERTIDA DIAMETRO 75 X 50 MM</v>
          </cell>
          <cell r="C1634" t="str">
            <v>Un    </v>
          </cell>
          <cell r="D1634">
            <v>6.4</v>
          </cell>
          <cell r="E1634">
            <v>4.8100000000000005</v>
          </cell>
          <cell r="F1634">
            <v>11.21</v>
          </cell>
        </row>
        <row r="1635">
          <cell r="A1635">
            <v>81970</v>
          </cell>
          <cell r="B1635" t="str">
            <v>JUNCAO SIMPLES DIAMETRO 50 X 50 MM</v>
          </cell>
          <cell r="C1635" t="str">
            <v>Un    </v>
          </cell>
          <cell r="D1635">
            <v>4.6</v>
          </cell>
          <cell r="E1635">
            <v>3.77</v>
          </cell>
          <cell r="F1635">
            <v>8.37</v>
          </cell>
        </row>
        <row r="1636">
          <cell r="A1636">
            <v>81971</v>
          </cell>
          <cell r="B1636" t="str">
            <v>JUNCAO SIMPLES DIAM. 75 X 50 MM</v>
          </cell>
          <cell r="C1636" t="str">
            <v>Un    </v>
          </cell>
          <cell r="D1636">
            <v>6.8</v>
          </cell>
          <cell r="E1636">
            <v>4.8100000000000005</v>
          </cell>
          <cell r="F1636">
            <v>11.61</v>
          </cell>
        </row>
        <row r="1637">
          <cell r="A1637">
            <v>81972</v>
          </cell>
          <cell r="B1637" t="str">
            <v>JUNCAO SIMPLES DIAMETRO 75 X 75 MM</v>
          </cell>
          <cell r="C1637" t="str">
            <v>Un    </v>
          </cell>
          <cell r="D1637">
            <v>8.5</v>
          </cell>
          <cell r="E1637">
            <v>4.8100000000000005</v>
          </cell>
          <cell r="F1637">
            <v>13.31</v>
          </cell>
        </row>
        <row r="1638">
          <cell r="A1638">
            <v>81973</v>
          </cell>
          <cell r="B1638" t="str">
            <v>JUNCAO SIMPLES DIAM. 100 X 50 MM</v>
          </cell>
          <cell r="C1638" t="str">
            <v>Un    </v>
          </cell>
          <cell r="D1638">
            <v>8.9</v>
          </cell>
          <cell r="E1638">
            <v>5.98</v>
          </cell>
          <cell r="F1638">
            <v>14.88</v>
          </cell>
        </row>
        <row r="1639">
          <cell r="A1639">
            <v>81974</v>
          </cell>
          <cell r="B1639" t="str">
            <v>JUNCAO SIMPLES DIAMETRO 100 X 75 MM</v>
          </cell>
          <cell r="C1639" t="str">
            <v>Un    </v>
          </cell>
          <cell r="D1639">
            <v>12</v>
          </cell>
          <cell r="E1639">
            <v>5.98</v>
          </cell>
          <cell r="F1639">
            <v>17.98</v>
          </cell>
        </row>
        <row r="1640">
          <cell r="A1640">
            <v>81975</v>
          </cell>
          <cell r="B1640" t="str">
            <v>JUNCAO SIMPLES DIAM. 100 X 100 MM</v>
          </cell>
          <cell r="C1640" t="str">
            <v>Un    </v>
          </cell>
          <cell r="D1640">
            <v>12</v>
          </cell>
          <cell r="E1640">
            <v>5.98</v>
          </cell>
          <cell r="F1640">
            <v>17.98</v>
          </cell>
        </row>
        <row r="1641">
          <cell r="A1641">
            <v>81981</v>
          </cell>
          <cell r="B1641" t="str">
            <v>JUNÇÃO DUPLA DIAMETRO 75 MM</v>
          </cell>
          <cell r="C1641" t="str">
            <v>Un    </v>
          </cell>
          <cell r="D1641">
            <v>10.2</v>
          </cell>
          <cell r="E1641">
            <v>4.8100000000000005</v>
          </cell>
          <cell r="F1641">
            <v>15.01</v>
          </cell>
        </row>
        <row r="1642">
          <cell r="A1642">
            <v>81998</v>
          </cell>
          <cell r="B1642" t="str">
            <v>&gt;</v>
          </cell>
          <cell r="C1642" t="str">
            <v>UD    </v>
          </cell>
          <cell r="D1642">
            <v>18.64</v>
          </cell>
          <cell r="E1642">
            <v>0</v>
          </cell>
          <cell r="F1642">
            <v>18.64</v>
          </cell>
        </row>
        <row r="1643">
          <cell r="A1643">
            <v>81999</v>
          </cell>
          <cell r="B1643" t="str">
            <v>&gt;</v>
          </cell>
          <cell r="C1643" t="str">
            <v>UD    </v>
          </cell>
          <cell r="D1643">
            <v>0</v>
          </cell>
          <cell r="E1643">
            <v>41.87</v>
          </cell>
          <cell r="F1643">
            <v>41.87</v>
          </cell>
        </row>
        <row r="1644">
          <cell r="A1644">
            <v>82000</v>
          </cell>
          <cell r="B1644" t="str">
            <v>L U V A S</v>
          </cell>
          <cell r="D1644">
            <v>0</v>
          </cell>
          <cell r="E1644">
            <v>0</v>
          </cell>
          <cell r="F1644">
            <v>0</v>
          </cell>
        </row>
        <row r="1645">
          <cell r="A1645">
            <v>82001</v>
          </cell>
          <cell r="B1645" t="str">
            <v>LUVA SIMPLES DIAMETRO 40 MM</v>
          </cell>
          <cell r="C1645" t="str">
            <v>Un    </v>
          </cell>
          <cell r="D1645">
            <v>0.6000000000000001</v>
          </cell>
          <cell r="E1645">
            <v>1.82</v>
          </cell>
          <cell r="F1645">
            <v>2.42</v>
          </cell>
        </row>
        <row r="1646">
          <cell r="A1646">
            <v>82002</v>
          </cell>
          <cell r="B1646" t="str">
            <v>LUVA SIMPLES DIAMETRO 50 MM</v>
          </cell>
          <cell r="C1646" t="str">
            <v>Un    </v>
          </cell>
          <cell r="D1646">
            <v>1.3</v>
          </cell>
          <cell r="E1646">
            <v>1.82</v>
          </cell>
          <cell r="F1646">
            <v>3.12</v>
          </cell>
        </row>
        <row r="1647">
          <cell r="A1647">
            <v>82003</v>
          </cell>
          <cell r="B1647" t="str">
            <v>LUVA SIMPLES DIAMETRO 75 MM</v>
          </cell>
          <cell r="C1647" t="str">
            <v>Un    </v>
          </cell>
          <cell r="D1647">
            <v>2.45</v>
          </cell>
          <cell r="E1647">
            <v>2.34</v>
          </cell>
          <cell r="F1647">
            <v>4.79</v>
          </cell>
        </row>
        <row r="1648">
          <cell r="A1648">
            <v>82004</v>
          </cell>
          <cell r="B1648" t="str">
            <v>LUVA SIMPLES DIAM. 100 MM</v>
          </cell>
          <cell r="C1648" t="str">
            <v>Un    </v>
          </cell>
          <cell r="D1648">
            <v>2.9</v>
          </cell>
          <cell r="E1648">
            <v>2.99</v>
          </cell>
          <cell r="F1648">
            <v>5.89</v>
          </cell>
        </row>
        <row r="1649">
          <cell r="A1649">
            <v>82038</v>
          </cell>
          <cell r="B1649" t="str">
            <v>&gt;</v>
          </cell>
          <cell r="C1649" t="str">
            <v>UD    </v>
          </cell>
          <cell r="D1649">
            <v>18.64</v>
          </cell>
          <cell r="E1649">
            <v>0</v>
          </cell>
          <cell r="F1649">
            <v>18.64</v>
          </cell>
        </row>
        <row r="1650">
          <cell r="A1650">
            <v>82039</v>
          </cell>
          <cell r="B1650" t="str">
            <v>&gt;</v>
          </cell>
          <cell r="C1650" t="str">
            <v>UD    </v>
          </cell>
          <cell r="D1650">
            <v>0</v>
          </cell>
          <cell r="E1650">
            <v>41.87</v>
          </cell>
          <cell r="F1650">
            <v>41.87</v>
          </cell>
        </row>
        <row r="1651">
          <cell r="A1651">
            <v>82050</v>
          </cell>
          <cell r="B1651" t="str">
            <v>P O R T A / G R E L H A</v>
          </cell>
          <cell r="D1651">
            <v>0</v>
          </cell>
          <cell r="E1651">
            <v>0</v>
          </cell>
          <cell r="F1651">
            <v>0</v>
          </cell>
        </row>
        <row r="1652">
          <cell r="A1652">
            <v>82051</v>
          </cell>
          <cell r="B1652" t="str">
            <v>PORTA GRELHA QUADRADA BRANCO DIAM. 150 MM</v>
          </cell>
          <cell r="C1652" t="str">
            <v>Un    </v>
          </cell>
          <cell r="D1652">
            <v>3.22</v>
          </cell>
          <cell r="E1652">
            <v>1.3</v>
          </cell>
          <cell r="F1652">
            <v>4.52</v>
          </cell>
        </row>
        <row r="1653">
          <cell r="A1653">
            <v>82052</v>
          </cell>
          <cell r="B1653" t="str">
            <v>PORTA GRELHA QUADRADO CROMADO DIAM.150 MM</v>
          </cell>
          <cell r="C1653" t="str">
            <v>Un    </v>
          </cell>
          <cell r="D1653">
            <v>2.6</v>
          </cell>
          <cell r="E1653">
            <v>1.3</v>
          </cell>
          <cell r="F1653">
            <v>3.9</v>
          </cell>
        </row>
        <row r="1654">
          <cell r="A1654">
            <v>82053</v>
          </cell>
          <cell r="B1654" t="str">
            <v>PORTA GRELHA QUADRADO P/GREL.QUADRADA DIAM. 100 MM</v>
          </cell>
          <cell r="C1654" t="str">
            <v>Un    </v>
          </cell>
          <cell r="D1654">
            <v>1.15</v>
          </cell>
          <cell r="E1654">
            <v>1.3</v>
          </cell>
          <cell r="F1654">
            <v>2.45</v>
          </cell>
        </row>
        <row r="1655">
          <cell r="A1655">
            <v>82054</v>
          </cell>
          <cell r="B1655" t="str">
            <v>PORTA GRELHA QUADRADO P/GRELHA RED.BRANC.100 MM</v>
          </cell>
          <cell r="C1655" t="str">
            <v>Un    </v>
          </cell>
          <cell r="D1655">
            <v>3</v>
          </cell>
          <cell r="E1655">
            <v>1.3</v>
          </cell>
          <cell r="F1655">
            <v>4.3</v>
          </cell>
        </row>
        <row r="1656">
          <cell r="A1656">
            <v>82055</v>
          </cell>
          <cell r="B1656" t="str">
            <v>PORTA GRELHA QUADRADO P/GRELHA RED.CROM.DIAM.100 M</v>
          </cell>
          <cell r="C1656" t="str">
            <v>Un    </v>
          </cell>
          <cell r="D1656">
            <v>2.2</v>
          </cell>
          <cell r="E1656">
            <v>1.3</v>
          </cell>
          <cell r="F1656">
            <v>3.5</v>
          </cell>
        </row>
        <row r="1657">
          <cell r="A1657">
            <v>82070</v>
          </cell>
          <cell r="B1657" t="str">
            <v>PORTA GRELHA REDONDO BRANCO DIAM. 100 MM</v>
          </cell>
          <cell r="C1657" t="str">
            <v>Un    </v>
          </cell>
          <cell r="D1657">
            <v>1.5</v>
          </cell>
          <cell r="E1657">
            <v>1.04</v>
          </cell>
          <cell r="F1657">
            <v>2.54</v>
          </cell>
        </row>
        <row r="1658">
          <cell r="A1658">
            <v>82071</v>
          </cell>
          <cell r="B1658" t="str">
            <v>PORTA GRELHA REDONDO BRANCO DIAM. 150 MM</v>
          </cell>
          <cell r="C1658" t="str">
            <v>Un    </v>
          </cell>
          <cell r="D1658">
            <v>1.9</v>
          </cell>
          <cell r="E1658">
            <v>1.3</v>
          </cell>
          <cell r="F1658">
            <v>3.2</v>
          </cell>
        </row>
        <row r="1659">
          <cell r="A1659">
            <v>82072</v>
          </cell>
          <cell r="B1659" t="str">
            <v>PORTA GRELHA REDONDO CROMADO DIAMETRO 150 MM</v>
          </cell>
          <cell r="C1659" t="str">
            <v>Un    </v>
          </cell>
          <cell r="D1659">
            <v>2.6</v>
          </cell>
          <cell r="E1659">
            <v>1.3</v>
          </cell>
          <cell r="F1659">
            <v>3.9</v>
          </cell>
        </row>
        <row r="1660">
          <cell r="A1660">
            <v>82098</v>
          </cell>
          <cell r="B1660" t="str">
            <v>&gt;</v>
          </cell>
          <cell r="C1660" t="str">
            <v>UD    </v>
          </cell>
          <cell r="D1660">
            <v>18.64</v>
          </cell>
          <cell r="E1660">
            <v>0</v>
          </cell>
          <cell r="F1660">
            <v>18.64</v>
          </cell>
        </row>
        <row r="1661">
          <cell r="A1661">
            <v>82099</v>
          </cell>
          <cell r="B1661" t="str">
            <v>&gt;</v>
          </cell>
          <cell r="C1661" t="str">
            <v>UD    </v>
          </cell>
          <cell r="D1661">
            <v>0</v>
          </cell>
          <cell r="E1661">
            <v>41.87</v>
          </cell>
          <cell r="F1661">
            <v>41.87</v>
          </cell>
        </row>
        <row r="1662">
          <cell r="A1662">
            <v>82100</v>
          </cell>
          <cell r="B1662" t="str">
            <v>R E D U C O E S</v>
          </cell>
          <cell r="D1662">
            <v>0</v>
          </cell>
          <cell r="E1662">
            <v>0</v>
          </cell>
          <cell r="F1662">
            <v>0</v>
          </cell>
        </row>
        <row r="1663">
          <cell r="A1663">
            <v>82101</v>
          </cell>
          <cell r="B1663" t="str">
            <v>REDUCAO EXCENTRICA 75 X 50 MM</v>
          </cell>
          <cell r="C1663" t="str">
            <v>Un    </v>
          </cell>
          <cell r="D1663">
            <v>3.15</v>
          </cell>
          <cell r="E1663">
            <v>4.68</v>
          </cell>
          <cell r="F1663">
            <v>7.83</v>
          </cell>
        </row>
        <row r="1664">
          <cell r="A1664">
            <v>82102</v>
          </cell>
          <cell r="B1664" t="str">
            <v>REDUCAO EXCENTRICA 100 X 75 MM</v>
          </cell>
          <cell r="C1664" t="str">
            <v>Un    </v>
          </cell>
          <cell r="D1664">
            <v>4.3</v>
          </cell>
          <cell r="E1664">
            <v>5.86</v>
          </cell>
          <cell r="F1664">
            <v>10.16</v>
          </cell>
        </row>
        <row r="1665">
          <cell r="A1665">
            <v>82103</v>
          </cell>
          <cell r="B1665" t="str">
            <v>REDUCAO EXCENTRICA 100 X 50 MM</v>
          </cell>
          <cell r="C1665" t="str">
            <v>Un    </v>
          </cell>
          <cell r="D1665">
            <v>3.7</v>
          </cell>
          <cell r="E1665">
            <v>2.86</v>
          </cell>
          <cell r="F1665">
            <v>6.56</v>
          </cell>
        </row>
        <row r="1666">
          <cell r="A1666">
            <v>82138</v>
          </cell>
          <cell r="B1666" t="str">
            <v>&gt;</v>
          </cell>
          <cell r="C1666" t="str">
            <v>UD    </v>
          </cell>
          <cell r="D1666">
            <v>18.64</v>
          </cell>
          <cell r="E1666">
            <v>0</v>
          </cell>
          <cell r="F1666">
            <v>18.64</v>
          </cell>
        </row>
        <row r="1667">
          <cell r="A1667">
            <v>82139</v>
          </cell>
          <cell r="B1667" t="str">
            <v>&gt;</v>
          </cell>
          <cell r="C1667" t="str">
            <v>UD    </v>
          </cell>
          <cell r="D1667">
            <v>0</v>
          </cell>
          <cell r="E1667">
            <v>41.87</v>
          </cell>
          <cell r="F1667">
            <v>41.87</v>
          </cell>
        </row>
        <row r="1668">
          <cell r="A1668">
            <v>82150</v>
          </cell>
          <cell r="B1668" t="str">
            <v>T A M P A S</v>
          </cell>
          <cell r="D1668">
            <v>0</v>
          </cell>
          <cell r="E1668">
            <v>0</v>
          </cell>
          <cell r="F1668">
            <v>0</v>
          </cell>
        </row>
        <row r="1669">
          <cell r="A1669">
            <v>82151</v>
          </cell>
          <cell r="B1669" t="str">
            <v>TAMPA CEGA QUADRADA BRANCA DIAM. 150 MM</v>
          </cell>
          <cell r="C1669" t="str">
            <v>Un    </v>
          </cell>
          <cell r="D1669">
            <v>5.5</v>
          </cell>
          <cell r="E1669">
            <v>1.04</v>
          </cell>
          <cell r="F1669">
            <v>6.54</v>
          </cell>
        </row>
        <row r="1670">
          <cell r="A1670">
            <v>82152</v>
          </cell>
          <cell r="B1670" t="str">
            <v>TAMPA CEGA QUADRADA CROMADA DIAM. 150 MM</v>
          </cell>
          <cell r="C1670" t="str">
            <v>Un    </v>
          </cell>
          <cell r="D1670">
            <v>26.8</v>
          </cell>
          <cell r="E1670">
            <v>1.04</v>
          </cell>
          <cell r="F1670">
            <v>27.84</v>
          </cell>
        </row>
        <row r="1671">
          <cell r="A1671">
            <v>82153</v>
          </cell>
          <cell r="B1671" t="str">
            <v>TAMPA CEGA REDONDA BRANCA DIAM. 100 MM</v>
          </cell>
          <cell r="C1671" t="str">
            <v>Un    </v>
          </cell>
          <cell r="D1671">
            <v>2</v>
          </cell>
          <cell r="E1671">
            <v>1.04</v>
          </cell>
          <cell r="F1671">
            <v>3.04</v>
          </cell>
        </row>
        <row r="1672">
          <cell r="A1672">
            <v>82154</v>
          </cell>
          <cell r="B1672" t="str">
            <v>TAMPA CEGA REDONDA BRANCA DIAM. 150 MM</v>
          </cell>
          <cell r="C1672" t="str">
            <v>Un    </v>
          </cell>
          <cell r="D1672">
            <v>5.5</v>
          </cell>
          <cell r="E1672">
            <v>1.04</v>
          </cell>
          <cell r="F1672">
            <v>6.54</v>
          </cell>
        </row>
        <row r="1673">
          <cell r="A1673">
            <v>82155</v>
          </cell>
          <cell r="B1673" t="str">
            <v>TAMPA CEGA REDONDA CROMADA DIAM. 100 MM</v>
          </cell>
          <cell r="C1673" t="str">
            <v>Un    </v>
          </cell>
          <cell r="D1673">
            <v>4.92</v>
          </cell>
          <cell r="E1673">
            <v>1.04</v>
          </cell>
          <cell r="F1673">
            <v>5.96</v>
          </cell>
        </row>
        <row r="1674">
          <cell r="A1674">
            <v>82156</v>
          </cell>
          <cell r="B1674" t="str">
            <v>TAMPA CEGA REDONDA CROMADA DIAM. 150 MM</v>
          </cell>
          <cell r="C1674" t="str">
            <v>Un    </v>
          </cell>
          <cell r="D1674">
            <v>26.8</v>
          </cell>
          <cell r="E1674">
            <v>1.04</v>
          </cell>
          <cell r="F1674">
            <v>27.84</v>
          </cell>
        </row>
        <row r="1675">
          <cell r="A1675">
            <v>82157</v>
          </cell>
          <cell r="B1675" t="str">
            <v>TAMPA CEGA REDONDA PVC 250 MM</v>
          </cell>
          <cell r="C1675" t="str">
            <v>Un    </v>
          </cell>
          <cell r="D1675">
            <v>6.4</v>
          </cell>
          <cell r="E1675">
            <v>0.66</v>
          </cell>
          <cell r="F1675">
            <v>7.06</v>
          </cell>
        </row>
        <row r="1676">
          <cell r="A1676">
            <v>82158</v>
          </cell>
          <cell r="B1676" t="str">
            <v>TAMPA CEGA REDONDA ALUMINIO 250 MM</v>
          </cell>
          <cell r="C1676" t="str">
            <v>Un    </v>
          </cell>
          <cell r="D1676">
            <v>35</v>
          </cell>
          <cell r="E1676">
            <v>0.66</v>
          </cell>
          <cell r="F1676">
            <v>35.66</v>
          </cell>
        </row>
        <row r="1677">
          <cell r="A1677">
            <v>82198</v>
          </cell>
          <cell r="B1677" t="str">
            <v>&gt;</v>
          </cell>
          <cell r="C1677" t="str">
            <v>UD    </v>
          </cell>
          <cell r="D1677">
            <v>18.64</v>
          </cell>
          <cell r="E1677">
            <v>0</v>
          </cell>
          <cell r="F1677">
            <v>18.64</v>
          </cell>
        </row>
        <row r="1678">
          <cell r="A1678">
            <v>82199</v>
          </cell>
          <cell r="B1678" t="str">
            <v>&gt;</v>
          </cell>
          <cell r="C1678" t="str">
            <v>UD    </v>
          </cell>
          <cell r="D1678">
            <v>0</v>
          </cell>
          <cell r="E1678">
            <v>41.87</v>
          </cell>
          <cell r="F1678">
            <v>41.87</v>
          </cell>
        </row>
        <row r="1679">
          <cell r="A1679">
            <v>82200</v>
          </cell>
          <cell r="B1679" t="str">
            <v>T E</v>
          </cell>
          <cell r="D1679">
            <v>0</v>
          </cell>
          <cell r="E1679">
            <v>0</v>
          </cell>
          <cell r="F1679">
            <v>0</v>
          </cell>
        </row>
        <row r="1680">
          <cell r="A1680">
            <v>82201</v>
          </cell>
          <cell r="B1680" t="str">
            <v>TE 90 GRAUS DIAMETRO 40 MM - ESGOTO</v>
          </cell>
          <cell r="C1680" t="str">
            <v>Un    </v>
          </cell>
          <cell r="D1680">
            <v>1.7000000000000002</v>
          </cell>
          <cell r="E1680">
            <v>3.77</v>
          </cell>
          <cell r="F1680">
            <v>5.47</v>
          </cell>
        </row>
        <row r="1681">
          <cell r="A1681">
            <v>82210</v>
          </cell>
          <cell r="B1681" t="str">
            <v>TE 90 GRAUS REDUCAO 50 X 40 MM - ESGOTO</v>
          </cell>
          <cell r="C1681" t="str">
            <v>Un    </v>
          </cell>
          <cell r="D1681">
            <v>5.5</v>
          </cell>
          <cell r="E1681">
            <v>3.77</v>
          </cell>
          <cell r="F1681">
            <v>9.27</v>
          </cell>
        </row>
        <row r="1682">
          <cell r="A1682">
            <v>82220</v>
          </cell>
          <cell r="B1682" t="str">
            <v>TE DE INSPECAO DIAMETRO 100 X 75 MM</v>
          </cell>
          <cell r="C1682" t="str">
            <v>Un    </v>
          </cell>
          <cell r="D1682">
            <v>21.5</v>
          </cell>
          <cell r="E1682">
            <v>5.98</v>
          </cell>
          <cell r="F1682">
            <v>27.48</v>
          </cell>
        </row>
        <row r="1683">
          <cell r="A1683">
            <v>82230</v>
          </cell>
          <cell r="B1683" t="str">
            <v>TE SANITARIO DIAMETRO 50 X 50 MM</v>
          </cell>
          <cell r="C1683" t="str">
            <v>Un    </v>
          </cell>
          <cell r="D1683">
            <v>3.6</v>
          </cell>
          <cell r="E1683">
            <v>3.77</v>
          </cell>
          <cell r="F1683">
            <v>7.37</v>
          </cell>
        </row>
        <row r="1684">
          <cell r="A1684">
            <v>82231</v>
          </cell>
          <cell r="B1684" t="str">
            <v>TE SANITARIO DIAMETRO 75 X 50 MM</v>
          </cell>
          <cell r="C1684" t="str">
            <v>Un    </v>
          </cell>
          <cell r="D1684">
            <v>6</v>
          </cell>
          <cell r="E1684">
            <v>4.8100000000000005</v>
          </cell>
          <cell r="F1684">
            <v>10.81</v>
          </cell>
        </row>
        <row r="1685">
          <cell r="A1685">
            <v>82232</v>
          </cell>
          <cell r="B1685" t="str">
            <v>TE SANITARIO DIAMETRO 75 X 75 MM</v>
          </cell>
          <cell r="C1685" t="str">
            <v>Un    </v>
          </cell>
          <cell r="D1685">
            <v>7</v>
          </cell>
          <cell r="E1685">
            <v>4.8100000000000005</v>
          </cell>
          <cell r="F1685">
            <v>11.81</v>
          </cell>
        </row>
        <row r="1686">
          <cell r="A1686">
            <v>82233</v>
          </cell>
          <cell r="B1686" t="str">
            <v>TE SANITARIO DIAMETRO 100 X 50 MM</v>
          </cell>
          <cell r="C1686" t="str">
            <v>Un    </v>
          </cell>
          <cell r="D1686">
            <v>7</v>
          </cell>
          <cell r="E1686">
            <v>5.98</v>
          </cell>
          <cell r="F1686">
            <v>12.98</v>
          </cell>
        </row>
        <row r="1687">
          <cell r="A1687">
            <v>82234</v>
          </cell>
          <cell r="B1687" t="str">
            <v>TE SANITARIO DIAMETRO 100 X 75 MM</v>
          </cell>
          <cell r="C1687" t="str">
            <v>Un    </v>
          </cell>
          <cell r="D1687">
            <v>7.5</v>
          </cell>
          <cell r="E1687">
            <v>5.98</v>
          </cell>
          <cell r="F1687">
            <v>13.48</v>
          </cell>
        </row>
        <row r="1688">
          <cell r="A1688">
            <v>82235</v>
          </cell>
          <cell r="B1688" t="str">
            <v>TE SANITARIO DIAMETRO 100 X 100 MM</v>
          </cell>
          <cell r="C1688" t="str">
            <v>Un    </v>
          </cell>
          <cell r="D1688">
            <v>7.95</v>
          </cell>
          <cell r="E1688">
            <v>5.98</v>
          </cell>
          <cell r="F1688">
            <v>13.93</v>
          </cell>
        </row>
        <row r="1689">
          <cell r="A1689">
            <v>82298</v>
          </cell>
          <cell r="B1689" t="str">
            <v>&gt;</v>
          </cell>
          <cell r="C1689" t="str">
            <v>UD    </v>
          </cell>
          <cell r="D1689">
            <v>18.64</v>
          </cell>
          <cell r="E1689">
            <v>0</v>
          </cell>
          <cell r="F1689">
            <v>18.64</v>
          </cell>
        </row>
        <row r="1690">
          <cell r="A1690">
            <v>82299</v>
          </cell>
          <cell r="B1690" t="str">
            <v>&gt;</v>
          </cell>
          <cell r="C1690" t="str">
            <v>UD    </v>
          </cell>
          <cell r="D1690">
            <v>0</v>
          </cell>
          <cell r="E1690">
            <v>41.87</v>
          </cell>
          <cell r="F1690">
            <v>41.87</v>
          </cell>
        </row>
        <row r="1691">
          <cell r="A1691">
            <v>82300</v>
          </cell>
          <cell r="B1691" t="str">
            <v>T U B O S</v>
          </cell>
          <cell r="D1691">
            <v>0</v>
          </cell>
          <cell r="E1691">
            <v>0</v>
          </cell>
          <cell r="F1691">
            <v>0</v>
          </cell>
        </row>
        <row r="1692">
          <cell r="A1692">
            <v>82301</v>
          </cell>
          <cell r="B1692" t="str">
            <v>TUBO SOLD.P/ESGOTO DIAM. 40 MM</v>
          </cell>
          <cell r="C1692" t="str">
            <v>ML    </v>
          </cell>
          <cell r="D1692">
            <v>3.36</v>
          </cell>
          <cell r="E1692">
            <v>3.12</v>
          </cell>
          <cell r="F1692">
            <v>6.48</v>
          </cell>
        </row>
        <row r="1693">
          <cell r="A1693">
            <v>82302</v>
          </cell>
          <cell r="B1693" t="str">
            <v>TUBO SOLD. P/ESGOTO DIAM. 50 MM</v>
          </cell>
          <cell r="C1693" t="str">
            <v>ML    </v>
          </cell>
          <cell r="D1693">
            <v>6.15</v>
          </cell>
          <cell r="E1693">
            <v>3.9</v>
          </cell>
          <cell r="F1693">
            <v>10.05</v>
          </cell>
        </row>
        <row r="1694">
          <cell r="A1694">
            <v>82303</v>
          </cell>
          <cell r="B1694" t="str">
            <v>TUBO SOLDAVEL P/ESGOTO DIAM.75 MM</v>
          </cell>
          <cell r="C1694" t="str">
            <v>ML    </v>
          </cell>
          <cell r="D1694">
            <v>7.58</v>
          </cell>
          <cell r="E1694">
            <v>6.24</v>
          </cell>
          <cell r="F1694">
            <v>13.82</v>
          </cell>
        </row>
        <row r="1695">
          <cell r="A1695">
            <v>82304</v>
          </cell>
          <cell r="B1695" t="str">
            <v>TUBO SOLDAVEL P/ESGOTO DIAM. 100 MM</v>
          </cell>
          <cell r="C1695" t="str">
            <v>ML    </v>
          </cell>
          <cell r="D1695">
            <v>6.43</v>
          </cell>
          <cell r="E1695">
            <v>6.76</v>
          </cell>
          <cell r="F1695">
            <v>13.19</v>
          </cell>
        </row>
        <row r="1696">
          <cell r="A1696">
            <v>82330</v>
          </cell>
          <cell r="B1696" t="str">
            <v>TUBO LEVE PVC RIGIDO DIAMETRO 125 MM</v>
          </cell>
          <cell r="C1696" t="str">
            <v>M     </v>
          </cell>
          <cell r="D1696">
            <v>16.32</v>
          </cell>
          <cell r="E1696">
            <v>6.76</v>
          </cell>
          <cell r="F1696">
            <v>23.08</v>
          </cell>
        </row>
        <row r="1697">
          <cell r="A1697">
            <v>82331</v>
          </cell>
          <cell r="B1697" t="str">
            <v>TUBO LEVE PVC RIGIDO DIAMETRO 150 MM</v>
          </cell>
          <cell r="C1697" t="str">
            <v>M     </v>
          </cell>
          <cell r="D1697">
            <v>21.63</v>
          </cell>
          <cell r="E1697">
            <v>7.28</v>
          </cell>
          <cell r="F1697">
            <v>28.91</v>
          </cell>
        </row>
        <row r="1698">
          <cell r="A1698">
            <v>82332</v>
          </cell>
          <cell r="B1698" t="str">
            <v>TUBO LEVE PVC RIGIDO DIAMETRO 200 MM</v>
          </cell>
          <cell r="C1698" t="str">
            <v>M     </v>
          </cell>
          <cell r="D1698">
            <v>27.69</v>
          </cell>
          <cell r="E1698">
            <v>7.8</v>
          </cell>
          <cell r="F1698">
            <v>35.49</v>
          </cell>
        </row>
        <row r="1699">
          <cell r="A1699">
            <v>82333</v>
          </cell>
          <cell r="B1699" t="str">
            <v>TUBO LEVE PVC RIGIDO DIAMETRO 300 MM</v>
          </cell>
          <cell r="C1699" t="str">
            <v>M     </v>
          </cell>
          <cell r="D1699">
            <v>42.32</v>
          </cell>
          <cell r="E1699">
            <v>7.8</v>
          </cell>
          <cell r="F1699">
            <v>50.12</v>
          </cell>
        </row>
        <row r="1700">
          <cell r="A1700">
            <v>82334</v>
          </cell>
          <cell r="B1700" t="str">
            <v>TUBO LEVE PVC RIGIDO DIAMETRO 250 MM</v>
          </cell>
          <cell r="C1700" t="str">
            <v>M     </v>
          </cell>
          <cell r="D1700">
            <v>34.37</v>
          </cell>
          <cell r="E1700">
            <v>7.8</v>
          </cell>
          <cell r="F1700">
            <v>42.17</v>
          </cell>
        </row>
        <row r="1701">
          <cell r="A1701">
            <v>82340</v>
          </cell>
          <cell r="B1701" t="str">
            <v>TUBO DE CONCRETO DIAM.300 MM</v>
          </cell>
          <cell r="C1701" t="str">
            <v>ML    </v>
          </cell>
          <cell r="D1701">
            <v>14.06</v>
          </cell>
          <cell r="E1701">
            <v>8.72</v>
          </cell>
          <cell r="F1701">
            <v>22.78</v>
          </cell>
        </row>
        <row r="1702">
          <cell r="A1702">
            <v>82341</v>
          </cell>
          <cell r="B1702" t="str">
            <v>TUBO DE CONCRETO ARMADO DIAMETRO 400 MM</v>
          </cell>
          <cell r="C1702" t="str">
            <v>ML    </v>
          </cell>
          <cell r="D1702">
            <v>37.23</v>
          </cell>
          <cell r="E1702">
            <v>11.14</v>
          </cell>
          <cell r="F1702">
            <v>48.37</v>
          </cell>
        </row>
        <row r="1703">
          <cell r="A1703">
            <v>82342</v>
          </cell>
          <cell r="B1703" t="str">
            <v>TUBO DE CONCRETO ARMADO DIAMETRO 600 MM</v>
          </cell>
          <cell r="C1703" t="str">
            <v>ML    </v>
          </cell>
          <cell r="D1703">
            <v>53.94</v>
          </cell>
          <cell r="E1703">
            <v>16.7</v>
          </cell>
          <cell r="F1703">
            <v>70.64</v>
          </cell>
        </row>
        <row r="1704">
          <cell r="A1704">
            <v>82360</v>
          </cell>
          <cell r="B1704" t="str">
            <v>TUBO CORRUGADO FLEXIVEL P/DRENAGEM DIAMETRO 150 MM</v>
          </cell>
          <cell r="C1704" t="str">
            <v>ML    </v>
          </cell>
          <cell r="D1704">
            <v>28.61</v>
          </cell>
          <cell r="E1704">
            <v>7.43</v>
          </cell>
          <cell r="F1704">
            <v>36.04</v>
          </cell>
        </row>
        <row r="1705">
          <cell r="A1705">
            <v>82365</v>
          </cell>
          <cell r="B1705" t="str">
            <v>TUBO CORRUGADO FLEXIVEL P/DRENAGEM DIAMETRO 100 MM</v>
          </cell>
          <cell r="C1705" t="str">
            <v>ML    </v>
          </cell>
          <cell r="D1705">
            <v>13.83</v>
          </cell>
          <cell r="E1705">
            <v>6.76</v>
          </cell>
          <cell r="F1705">
            <v>20.59</v>
          </cell>
        </row>
        <row r="1706">
          <cell r="A1706">
            <v>82373</v>
          </cell>
          <cell r="B1706" t="str">
            <v>TUBO FERRO GALVANIZ.DIAM.1/2"</v>
          </cell>
          <cell r="C1706" t="str">
            <v>ML    </v>
          </cell>
          <cell r="D1706">
            <v>11.14</v>
          </cell>
          <cell r="E1706">
            <v>3.51</v>
          </cell>
          <cell r="F1706">
            <v>14.65</v>
          </cell>
        </row>
        <row r="1707">
          <cell r="A1707">
            <v>82374</v>
          </cell>
          <cell r="B1707" t="str">
            <v>TUBO FERRO GALVANIZADO DIAM.3/4"</v>
          </cell>
          <cell r="C1707" t="str">
            <v>ML    </v>
          </cell>
          <cell r="D1707">
            <v>14.18</v>
          </cell>
          <cell r="E1707">
            <v>3.9</v>
          </cell>
          <cell r="F1707">
            <v>18.08</v>
          </cell>
        </row>
        <row r="1708">
          <cell r="A1708">
            <v>82375</v>
          </cell>
          <cell r="B1708" t="str">
            <v>TUBO FERRO GALVANIZADO DIAM.1"</v>
          </cell>
          <cell r="C1708" t="str">
            <v>ML    </v>
          </cell>
          <cell r="D1708">
            <v>20.26</v>
          </cell>
          <cell r="E1708">
            <v>4.34</v>
          </cell>
          <cell r="F1708">
            <v>24.6</v>
          </cell>
        </row>
        <row r="1709">
          <cell r="A1709">
            <v>82376</v>
          </cell>
          <cell r="B1709" t="str">
            <v>TUBO FERRO GALVAN.DIAM.1.1/4"</v>
          </cell>
          <cell r="C1709" t="str">
            <v>ML    </v>
          </cell>
          <cell r="D1709">
            <v>23.3</v>
          </cell>
          <cell r="E1709">
            <v>6.5</v>
          </cell>
          <cell r="F1709">
            <v>29.8</v>
          </cell>
        </row>
        <row r="1710">
          <cell r="A1710">
            <v>82377</v>
          </cell>
          <cell r="B1710" t="str">
            <v>TUBO FERRO GALV.DIAM.1.1/2"</v>
          </cell>
          <cell r="C1710" t="str">
            <v>ML    </v>
          </cell>
          <cell r="D1710">
            <v>30.38</v>
          </cell>
          <cell r="E1710">
            <v>8.06</v>
          </cell>
          <cell r="F1710">
            <v>38.44</v>
          </cell>
        </row>
        <row r="1711">
          <cell r="A1711">
            <v>82378</v>
          </cell>
          <cell r="B1711" t="str">
            <v>TUBO FERRO GALVANIZADO DIAM.2"</v>
          </cell>
          <cell r="C1711" t="str">
            <v>ML    </v>
          </cell>
          <cell r="D1711">
            <v>40.51</v>
          </cell>
          <cell r="E1711">
            <v>9.62</v>
          </cell>
          <cell r="F1711">
            <v>50.13</v>
          </cell>
        </row>
        <row r="1712">
          <cell r="A1712">
            <v>82379</v>
          </cell>
          <cell r="B1712" t="str">
            <v>TUBO FERRO GALVANIZADO DIAM.2.1/2"</v>
          </cell>
          <cell r="C1712" t="str">
            <v>ML    </v>
          </cell>
          <cell r="D1712">
            <v>56.7</v>
          </cell>
          <cell r="E1712">
            <v>10.79</v>
          </cell>
          <cell r="F1712">
            <v>67.49</v>
          </cell>
        </row>
        <row r="1713">
          <cell r="A1713">
            <v>82380</v>
          </cell>
          <cell r="B1713" t="str">
            <v>TUBO FERRO GALVANIZADO DIAM.3"</v>
          </cell>
          <cell r="C1713" t="str">
            <v>ML    </v>
          </cell>
          <cell r="D1713">
            <v>67.84</v>
          </cell>
          <cell r="E1713">
            <v>12.61</v>
          </cell>
          <cell r="F1713">
            <v>80.45</v>
          </cell>
        </row>
        <row r="1714">
          <cell r="A1714">
            <v>82381</v>
          </cell>
          <cell r="B1714" t="str">
            <v>TUBO FERRO GALVANIZADO DIAM.4"</v>
          </cell>
          <cell r="C1714" t="str">
            <v>ML    </v>
          </cell>
          <cell r="D1714">
            <v>91.12</v>
          </cell>
          <cell r="E1714">
            <v>13</v>
          </cell>
          <cell r="F1714">
            <v>104.12</v>
          </cell>
        </row>
        <row r="1715">
          <cell r="A1715">
            <v>82398</v>
          </cell>
          <cell r="B1715" t="str">
            <v>&gt;</v>
          </cell>
          <cell r="C1715" t="str">
            <v>UD    </v>
          </cell>
          <cell r="D1715">
            <v>18.64</v>
          </cell>
          <cell r="E1715">
            <v>0</v>
          </cell>
          <cell r="F1715">
            <v>18.64</v>
          </cell>
        </row>
        <row r="1716">
          <cell r="A1716">
            <v>82399</v>
          </cell>
          <cell r="B1716" t="str">
            <v>&gt;</v>
          </cell>
          <cell r="C1716" t="str">
            <v>UD    </v>
          </cell>
          <cell r="D1716">
            <v>0</v>
          </cell>
          <cell r="E1716">
            <v>41.87</v>
          </cell>
          <cell r="F1716">
            <v>41.87</v>
          </cell>
        </row>
        <row r="1717">
          <cell r="A1717">
            <v>82400</v>
          </cell>
          <cell r="B1717" t="str">
            <v>ADAPTADORES</v>
          </cell>
          <cell r="D1717">
            <v>0</v>
          </cell>
          <cell r="E1717">
            <v>0</v>
          </cell>
          <cell r="F1717">
            <v>0</v>
          </cell>
        </row>
        <row r="1718">
          <cell r="A1718">
            <v>82401</v>
          </cell>
          <cell r="B1718" t="str">
            <v>ADAPTADOR PARA VALVULA DE PIA,LAVAT.E TANQUE 40 MM</v>
          </cell>
          <cell r="C1718" t="str">
            <v>Un    </v>
          </cell>
          <cell r="D1718">
            <v>0.74</v>
          </cell>
          <cell r="E1718">
            <v>3.26</v>
          </cell>
          <cell r="F1718">
            <v>4</v>
          </cell>
        </row>
        <row r="1719">
          <cell r="A1719">
            <v>82402</v>
          </cell>
          <cell r="B1719" t="str">
            <v>ADAPTADOR JUNTA ELAST.P/SIFÃO METAL.40 MM X 1.1/2"</v>
          </cell>
          <cell r="C1719" t="str">
            <v>Un    </v>
          </cell>
          <cell r="D1719">
            <v>2.56</v>
          </cell>
          <cell r="E1719">
            <v>3.26</v>
          </cell>
          <cell r="F1719">
            <v>5.82</v>
          </cell>
        </row>
        <row r="1720">
          <cell r="A1720">
            <v>82403</v>
          </cell>
          <cell r="B1720" t="str">
            <v>ADAPTADOR PVC P/SIFAO PVC 40 MM X 1.1/4"</v>
          </cell>
          <cell r="C1720" t="str">
            <v>Un    </v>
          </cell>
          <cell r="D1720">
            <v>1.61</v>
          </cell>
          <cell r="E1720">
            <v>3.26</v>
          </cell>
          <cell r="F1720">
            <v>4.87</v>
          </cell>
        </row>
        <row r="1721">
          <cell r="A1721">
            <v>82498</v>
          </cell>
          <cell r="B1721" t="str">
            <v>&gt;</v>
          </cell>
          <cell r="C1721" t="str">
            <v>UD    </v>
          </cell>
          <cell r="D1721">
            <v>18.64</v>
          </cell>
          <cell r="E1721">
            <v>0</v>
          </cell>
          <cell r="F1721">
            <v>18.64</v>
          </cell>
        </row>
        <row r="1722">
          <cell r="A1722">
            <v>82499</v>
          </cell>
          <cell r="B1722" t="str">
            <v>&gt;</v>
          </cell>
          <cell r="C1722" t="str">
            <v>UD    </v>
          </cell>
          <cell r="D1722">
            <v>0</v>
          </cell>
          <cell r="E1722">
            <v>41.87</v>
          </cell>
          <cell r="F1722">
            <v>41.87</v>
          </cell>
        </row>
        <row r="1723">
          <cell r="A1723">
            <v>82500</v>
          </cell>
          <cell r="B1723" t="str">
            <v>BOMBAS</v>
          </cell>
          <cell r="D1723">
            <v>0</v>
          </cell>
          <cell r="E1723">
            <v>0</v>
          </cell>
          <cell r="F1723">
            <v>0</v>
          </cell>
        </row>
        <row r="1724">
          <cell r="A1724">
            <v>82501</v>
          </cell>
          <cell r="B1724" t="str">
            <v>VALVULA DE FLUXO 3/4"</v>
          </cell>
          <cell r="C1724" t="str">
            <v>Un    </v>
          </cell>
          <cell r="D1724">
            <v>66.02</v>
          </cell>
          <cell r="E1724">
            <v>7.02</v>
          </cell>
          <cell r="F1724">
            <v>73.04</v>
          </cell>
        </row>
        <row r="1725">
          <cell r="A1725">
            <v>82502</v>
          </cell>
          <cell r="B1725" t="str">
            <v>VALVULA DE RETENÇÃO HORIZONTAL 1"</v>
          </cell>
          <cell r="C1725" t="str">
            <v>Un    </v>
          </cell>
          <cell r="D1725">
            <v>48.03</v>
          </cell>
          <cell r="E1725">
            <v>7.02</v>
          </cell>
          <cell r="F1725">
            <v>55.05</v>
          </cell>
        </row>
        <row r="1726">
          <cell r="A1726">
            <v>82503</v>
          </cell>
          <cell r="B1726" t="str">
            <v>VALVULA DE RETENÇÃO VERTICAL 1"</v>
          </cell>
          <cell r="C1726" t="str">
            <v>Un    </v>
          </cell>
          <cell r="D1726">
            <v>30.03</v>
          </cell>
          <cell r="E1726">
            <v>7.02</v>
          </cell>
          <cell r="F1726">
            <v>37.05</v>
          </cell>
        </row>
        <row r="1727">
          <cell r="A1727">
            <v>82559</v>
          </cell>
          <cell r="B1727" t="str">
            <v>TE DE FERRO GALVANIZADO 4" X 3"</v>
          </cell>
          <cell r="C1727" t="str">
            <v>Un    </v>
          </cell>
          <cell r="D1727">
            <v>130.2</v>
          </cell>
          <cell r="E1727">
            <v>11.96</v>
          </cell>
          <cell r="F1727">
            <v>142.16</v>
          </cell>
        </row>
        <row r="1728">
          <cell r="A1728">
            <v>82598</v>
          </cell>
          <cell r="B1728" t="str">
            <v>&gt;</v>
          </cell>
          <cell r="C1728" t="str">
            <v>UD    </v>
          </cell>
          <cell r="D1728">
            <v>18.64</v>
          </cell>
          <cell r="E1728">
            <v>0</v>
          </cell>
          <cell r="F1728">
            <v>18.64</v>
          </cell>
        </row>
        <row r="1729">
          <cell r="A1729">
            <v>82599</v>
          </cell>
          <cell r="B1729" t="str">
            <v>&gt;</v>
          </cell>
          <cell r="C1729" t="str">
            <v>UD    </v>
          </cell>
          <cell r="D1729">
            <v>0</v>
          </cell>
          <cell r="E1729">
            <v>41.87</v>
          </cell>
          <cell r="F1729">
            <v>41.87</v>
          </cell>
        </row>
        <row r="1730">
          <cell r="A1730">
            <v>85000</v>
          </cell>
          <cell r="B1730" t="str">
            <v>INCENDIOS</v>
          </cell>
          <cell r="D1730">
            <v>0</v>
          </cell>
          <cell r="E1730">
            <v>0</v>
          </cell>
          <cell r="F1730">
            <v>0</v>
          </cell>
        </row>
        <row r="1731">
          <cell r="A1731">
            <v>85001</v>
          </cell>
          <cell r="B1731" t="str">
            <v>EXTINTOR CO2 (6 KG)</v>
          </cell>
          <cell r="C1731" t="str">
            <v>Un    </v>
          </cell>
          <cell r="D1731">
            <v>280</v>
          </cell>
          <cell r="E1731">
            <v>0</v>
          </cell>
          <cell r="F1731">
            <v>280</v>
          </cell>
        </row>
        <row r="1732">
          <cell r="A1732">
            <v>85003</v>
          </cell>
          <cell r="B1732" t="str">
            <v>EXTINTOR PO QUIMICO SECO (6 KG)</v>
          </cell>
          <cell r="C1732" t="str">
            <v>Un    </v>
          </cell>
          <cell r="D1732">
            <v>80</v>
          </cell>
          <cell r="E1732">
            <v>0</v>
          </cell>
          <cell r="F1732">
            <v>80</v>
          </cell>
        </row>
        <row r="1733">
          <cell r="A1733">
            <v>85005</v>
          </cell>
          <cell r="B1733" t="str">
            <v>EXTINTOR AGUA PRESSURIZADA (10 LITROS)</v>
          </cell>
          <cell r="C1733" t="str">
            <v>Un    </v>
          </cell>
          <cell r="D1733">
            <v>80</v>
          </cell>
          <cell r="E1733">
            <v>0</v>
          </cell>
          <cell r="F1733">
            <v>80</v>
          </cell>
        </row>
        <row r="1734">
          <cell r="A1734">
            <v>85007</v>
          </cell>
          <cell r="B1734" t="str">
            <v>CAIXA DE INCÊNDIO MET.C/TAMPA E MURETA 17X45X75 CM C/PINTURA</v>
          </cell>
          <cell r="C1734" t="str">
            <v>Un    </v>
          </cell>
          <cell r="D1734">
            <v>191.1</v>
          </cell>
          <cell r="E1734">
            <v>73.72</v>
          </cell>
          <cell r="F1734">
            <v>264.82</v>
          </cell>
        </row>
        <row r="1735">
          <cell r="A1735">
            <v>85009</v>
          </cell>
          <cell r="B1735" t="str">
            <v>CAIXA DE INCÊNDIO ALV.C/TAMPA METALICA 17X45X75 CM C/PINTURA</v>
          </cell>
          <cell r="C1735" t="str">
            <v>Un    </v>
          </cell>
          <cell r="D1735">
            <v>132.69</v>
          </cell>
          <cell r="E1735">
            <v>66.95</v>
          </cell>
          <cell r="F1735">
            <v>199.64</v>
          </cell>
        </row>
        <row r="1736">
          <cell r="A1736">
            <v>85011</v>
          </cell>
          <cell r="B1736" t="str">
            <v>CAIXA DE INCÊNDIO MET.C/TAMPA E MURETA 17X60X90 CM C/PINTURA</v>
          </cell>
          <cell r="C1736" t="str">
            <v>Un    </v>
          </cell>
          <cell r="D1736">
            <v>216.08</v>
          </cell>
          <cell r="E1736">
            <v>69.77</v>
          </cell>
          <cell r="F1736">
            <v>285.85</v>
          </cell>
        </row>
        <row r="1737">
          <cell r="A1737">
            <v>85013</v>
          </cell>
          <cell r="B1737" t="str">
            <v>CAIXA DE INCÊNDIO DE ALV.C/TAMPA MET.17X60X90 CM C/PINTURA</v>
          </cell>
          <cell r="C1737" t="str">
            <v>Un    </v>
          </cell>
          <cell r="D1737">
            <v>155.58</v>
          </cell>
          <cell r="E1737">
            <v>82.94</v>
          </cell>
          <cell r="F1737">
            <v>238.52</v>
          </cell>
        </row>
        <row r="1738">
          <cell r="A1738">
            <v>85015</v>
          </cell>
          <cell r="B1738" t="str">
            <v>CAIXA DE PASSEIO C/TAMPA DE FERRO FUNDIDO 40X60 CM P/INCÊNDIO</v>
          </cell>
          <cell r="C1738" t="str">
            <v>Un    </v>
          </cell>
          <cell r="D1738">
            <v>148.7</v>
          </cell>
          <cell r="E1738">
            <v>40.64</v>
          </cell>
          <cell r="F1738">
            <v>189.34</v>
          </cell>
        </row>
        <row r="1739">
          <cell r="A1739">
            <v>85017</v>
          </cell>
          <cell r="B1739" t="str">
            <v>MANGUEIRA DE INCÊNDIO D.I. = 38 MM COMP. = 15 M</v>
          </cell>
          <cell r="C1739" t="str">
            <v>CJ    </v>
          </cell>
          <cell r="D1739">
            <v>123</v>
          </cell>
          <cell r="E1739">
            <v>1.54</v>
          </cell>
          <cell r="F1739">
            <v>124.54</v>
          </cell>
        </row>
        <row r="1740">
          <cell r="A1740">
            <v>85019</v>
          </cell>
          <cell r="B1740" t="str">
            <v>MANGUEIRA DE INCENDIO DI:=38 mm COMP. 20M</v>
          </cell>
          <cell r="C1740" t="str">
            <v>CJ    </v>
          </cell>
          <cell r="D1740">
            <v>230</v>
          </cell>
          <cell r="E1740">
            <v>1.54</v>
          </cell>
          <cell r="F1740">
            <v>231.54</v>
          </cell>
        </row>
        <row r="1741">
          <cell r="A1741">
            <v>85021</v>
          </cell>
          <cell r="B1741" t="str">
            <v>MANGUEIRA DE INCÊNDIO D.I. = 38 MM COMP. = 25 M</v>
          </cell>
          <cell r="C1741" t="str">
            <v>CJ    </v>
          </cell>
          <cell r="D1741">
            <v>270</v>
          </cell>
          <cell r="E1741">
            <v>1.54</v>
          </cell>
          <cell r="F1741">
            <v>271.54</v>
          </cell>
        </row>
        <row r="1742">
          <cell r="A1742">
            <v>85023</v>
          </cell>
          <cell r="B1742" t="str">
            <v>MANGUEIRA DE INCENDIO DI:=38 mm COMP. 30 M</v>
          </cell>
          <cell r="C1742" t="str">
            <v>CJ    </v>
          </cell>
          <cell r="D1742">
            <v>320</v>
          </cell>
          <cell r="E1742">
            <v>1.54</v>
          </cell>
          <cell r="F1742">
            <v>321.54</v>
          </cell>
        </row>
        <row r="1743">
          <cell r="A1743">
            <v>85025</v>
          </cell>
          <cell r="B1743" t="str">
            <v>ESGUICHO TRONCO CÔNICO 1.1/2" (13 MM)</v>
          </cell>
          <cell r="C1743" t="str">
            <v>Un    </v>
          </cell>
          <cell r="D1743">
            <v>31.95</v>
          </cell>
          <cell r="E1743">
            <v>0.64</v>
          </cell>
          <cell r="F1743">
            <v>32.59</v>
          </cell>
        </row>
        <row r="1744">
          <cell r="A1744">
            <v>85027</v>
          </cell>
          <cell r="B1744" t="str">
            <v>ADAPTADOR P/ENGATE STORZ 2.1/2" X 1.1/2"</v>
          </cell>
          <cell r="C1744" t="str">
            <v>Un    </v>
          </cell>
          <cell r="D1744">
            <v>29.5</v>
          </cell>
          <cell r="E1744">
            <v>1.16</v>
          </cell>
          <cell r="F1744">
            <v>30.66</v>
          </cell>
        </row>
        <row r="1745">
          <cell r="A1745">
            <v>85031</v>
          </cell>
          <cell r="B1745" t="str">
            <v>REGISTRO GLOBO ANGULAR 2.1/2"</v>
          </cell>
          <cell r="C1745" t="str">
            <v>Un    </v>
          </cell>
          <cell r="D1745">
            <v>98.76</v>
          </cell>
          <cell r="E1745">
            <v>6.5</v>
          </cell>
          <cell r="F1745">
            <v>105.26</v>
          </cell>
        </row>
        <row r="1746">
          <cell r="A1746">
            <v>85035</v>
          </cell>
          <cell r="B1746" t="str">
            <v>TAMPÃO CEGO COM CORRENTE 2.1/2"</v>
          </cell>
          <cell r="C1746" t="str">
            <v>Un    </v>
          </cell>
          <cell r="D1746">
            <v>56</v>
          </cell>
          <cell r="E1746">
            <v>1.16</v>
          </cell>
          <cell r="F1746">
            <v>57.16</v>
          </cell>
        </row>
        <row r="1747">
          <cell r="A1747">
            <v>85037</v>
          </cell>
          <cell r="B1747" t="str">
            <v>TANQUE DE PRESSÃO DE 10 L</v>
          </cell>
          <cell r="C1747" t="str">
            <v>Un    </v>
          </cell>
          <cell r="D1747">
            <v>125.01</v>
          </cell>
          <cell r="E1747">
            <v>8.46</v>
          </cell>
          <cell r="F1747">
            <v>133.47</v>
          </cell>
        </row>
        <row r="1748">
          <cell r="A1748">
            <v>85039</v>
          </cell>
          <cell r="B1748" t="str">
            <v>PRESSOSTATO 50 A 80 PSI</v>
          </cell>
          <cell r="C1748" t="str">
            <v>Un    </v>
          </cell>
          <cell r="D1748">
            <v>35.01</v>
          </cell>
          <cell r="E1748">
            <v>8.46</v>
          </cell>
          <cell r="F1748">
            <v>43.47</v>
          </cell>
        </row>
        <row r="1749">
          <cell r="A1749">
            <v>85041</v>
          </cell>
          <cell r="B1749" t="str">
            <v>MANOMETRO - 0 A 10 KG/CM2</v>
          </cell>
          <cell r="C1749" t="str">
            <v>Un    </v>
          </cell>
          <cell r="D1749">
            <v>17.01</v>
          </cell>
          <cell r="E1749">
            <v>8.46</v>
          </cell>
          <cell r="F1749">
            <v>25.47</v>
          </cell>
        </row>
        <row r="1750">
          <cell r="A1750">
            <v>85043</v>
          </cell>
          <cell r="B1750" t="str">
            <v>SPRINKLER PENDENTE 60º C ,COR LIQUIDO VERMELHO</v>
          </cell>
          <cell r="C1750" t="str">
            <v>Un    </v>
          </cell>
          <cell r="D1750">
            <v>13.81</v>
          </cell>
          <cell r="E1750">
            <v>1.96</v>
          </cell>
          <cell r="F1750">
            <v>15.77</v>
          </cell>
        </row>
        <row r="1751">
          <cell r="A1751">
            <v>85045</v>
          </cell>
          <cell r="B1751" t="str">
            <v>NIPLE DUPLO FERRO GALVANIZADO 1"</v>
          </cell>
          <cell r="C1751" t="str">
            <v>Un    </v>
          </cell>
          <cell r="D1751">
            <v>1.9300000000000002</v>
          </cell>
          <cell r="E1751">
            <v>2.6</v>
          </cell>
          <cell r="F1751">
            <v>4.53</v>
          </cell>
        </row>
        <row r="1752">
          <cell r="A1752">
            <v>85047</v>
          </cell>
          <cell r="B1752" t="str">
            <v>NIPLE DUPLO FERRO GALVANIZADO 2.1/2"</v>
          </cell>
          <cell r="C1752" t="str">
            <v>Un    </v>
          </cell>
          <cell r="D1752">
            <v>16.47</v>
          </cell>
          <cell r="E1752">
            <v>6.5</v>
          </cell>
          <cell r="F1752">
            <v>22.97</v>
          </cell>
        </row>
        <row r="1753">
          <cell r="A1753">
            <v>85049</v>
          </cell>
          <cell r="B1753" t="str">
            <v>NIPLE DUPLO FERRO GALVANIZADO 3"</v>
          </cell>
          <cell r="C1753" t="str">
            <v>Un    </v>
          </cell>
          <cell r="D1753">
            <v>25.98</v>
          </cell>
          <cell r="E1753">
            <v>6.5</v>
          </cell>
          <cell r="F1753">
            <v>32.48</v>
          </cell>
        </row>
        <row r="1754">
          <cell r="A1754">
            <v>85051</v>
          </cell>
          <cell r="B1754" t="str">
            <v>NIPLE DUPLO FERRO GALVANIZADO 3"X2.1/2"</v>
          </cell>
          <cell r="C1754" t="str">
            <v>Un    </v>
          </cell>
          <cell r="D1754">
            <v>24.78</v>
          </cell>
          <cell r="E1754">
            <v>6.5</v>
          </cell>
          <cell r="F1754">
            <v>31.28</v>
          </cell>
        </row>
        <row r="1755">
          <cell r="A1755">
            <v>85053</v>
          </cell>
          <cell r="B1755" t="str">
            <v>TE DE FERRO GALVANIZADO 90º X 1"</v>
          </cell>
          <cell r="C1755" t="str">
            <v>Un    </v>
          </cell>
          <cell r="D1755">
            <v>7.81</v>
          </cell>
          <cell r="E1755">
            <v>8.11</v>
          </cell>
          <cell r="F1755">
            <v>15.92</v>
          </cell>
        </row>
        <row r="1756">
          <cell r="A1756">
            <v>85055</v>
          </cell>
          <cell r="B1756" t="str">
            <v>TE DE FERRO GALVANIZADO 90º X 1.1/2" X 1"</v>
          </cell>
          <cell r="C1756" t="str">
            <v>Un    </v>
          </cell>
          <cell r="D1756">
            <v>16.41</v>
          </cell>
          <cell r="E1756">
            <v>8.11</v>
          </cell>
          <cell r="F1756">
            <v>24.52</v>
          </cell>
        </row>
        <row r="1757">
          <cell r="A1757">
            <v>85057</v>
          </cell>
          <cell r="B1757" t="str">
            <v>TE DE FERRO GALVANIZADO 90º X 3" X 3"</v>
          </cell>
          <cell r="C1757" t="str">
            <v>Un    </v>
          </cell>
          <cell r="D1757">
            <v>60.77</v>
          </cell>
          <cell r="E1757">
            <v>11.96</v>
          </cell>
          <cell r="F1757">
            <v>72.73</v>
          </cell>
        </row>
        <row r="1758">
          <cell r="A1758">
            <v>85061</v>
          </cell>
          <cell r="B1758" t="str">
            <v>COTOVELO FERRO GALVANIZADO 90º X 1"</v>
          </cell>
          <cell r="C1758" t="str">
            <v>Un    </v>
          </cell>
          <cell r="D1758">
            <v>6.17</v>
          </cell>
          <cell r="E1758">
            <v>7.28</v>
          </cell>
          <cell r="F1758">
            <v>13.45</v>
          </cell>
        </row>
        <row r="1759">
          <cell r="A1759">
            <v>85063</v>
          </cell>
          <cell r="B1759" t="str">
            <v>COTOVELO FERRO GALVANIZADO 90º X 3"</v>
          </cell>
          <cell r="C1759" t="str">
            <v>Un    </v>
          </cell>
          <cell r="D1759">
            <v>44.17</v>
          </cell>
          <cell r="E1759">
            <v>11.96</v>
          </cell>
          <cell r="F1759">
            <v>56.13</v>
          </cell>
        </row>
        <row r="1760">
          <cell r="A1760">
            <v>85065</v>
          </cell>
          <cell r="B1760" t="str">
            <v>COTOVELO FERRO GALVANIZADO 45º X 2.1/2"</v>
          </cell>
          <cell r="C1760" t="str">
            <v>Un    </v>
          </cell>
          <cell r="D1760">
            <v>40.14</v>
          </cell>
          <cell r="E1760">
            <v>11.96</v>
          </cell>
          <cell r="F1760">
            <v>52.1</v>
          </cell>
        </row>
        <row r="1761">
          <cell r="A1761">
            <v>85067</v>
          </cell>
          <cell r="B1761" t="str">
            <v>COTOVELO FERRO GALVANIZADO 45º X 3"</v>
          </cell>
          <cell r="C1761" t="str">
            <v>Un    </v>
          </cell>
          <cell r="D1761">
            <v>45.17</v>
          </cell>
          <cell r="E1761">
            <v>11.96</v>
          </cell>
          <cell r="F1761">
            <v>57.13</v>
          </cell>
        </row>
        <row r="1762">
          <cell r="A1762">
            <v>85069</v>
          </cell>
          <cell r="B1762" t="str">
            <v>BUCHA DE FERRO GALVANIZADO 1.1/2" X 1"</v>
          </cell>
          <cell r="C1762" t="str">
            <v>Un    </v>
          </cell>
          <cell r="D1762">
            <v>7.07</v>
          </cell>
          <cell r="E1762">
            <v>3.64</v>
          </cell>
          <cell r="F1762">
            <v>10.71</v>
          </cell>
        </row>
        <row r="1763">
          <cell r="A1763">
            <v>85071</v>
          </cell>
          <cell r="B1763" t="str">
            <v>BUCHA FERRO GALVANIZADO 3" X 2.1/2"</v>
          </cell>
          <cell r="C1763" t="str">
            <v>Un    </v>
          </cell>
          <cell r="D1763">
            <v>25.15</v>
          </cell>
          <cell r="E1763">
            <v>5.2</v>
          </cell>
          <cell r="F1763">
            <v>30.35</v>
          </cell>
        </row>
        <row r="1764">
          <cell r="A1764">
            <v>85073</v>
          </cell>
          <cell r="B1764" t="str">
            <v>UNIÃO COM ASSENTO CÔNICO DE BRONZE 3"</v>
          </cell>
          <cell r="C1764" t="str">
            <v>Un    </v>
          </cell>
          <cell r="D1764">
            <v>170.17</v>
          </cell>
          <cell r="E1764">
            <v>5.2</v>
          </cell>
          <cell r="F1764">
            <v>175.37</v>
          </cell>
        </row>
        <row r="1765">
          <cell r="A1765">
            <v>85075</v>
          </cell>
          <cell r="B1765" t="str">
            <v>LUVA DE FERRO GALVANIZADO 3" X 2.1/2"</v>
          </cell>
          <cell r="C1765" t="str">
            <v>Un    </v>
          </cell>
          <cell r="D1765">
            <v>40.08</v>
          </cell>
          <cell r="E1765">
            <v>6.5</v>
          </cell>
          <cell r="F1765">
            <v>46.58</v>
          </cell>
        </row>
        <row r="1766">
          <cell r="A1766">
            <v>85077</v>
          </cell>
          <cell r="B1766" t="str">
            <v>VÁLVULA DE RETENÇÃO HORIZONTAL 2.1/2"</v>
          </cell>
          <cell r="C1766" t="str">
            <v>Un    </v>
          </cell>
          <cell r="D1766">
            <v>172.07</v>
          </cell>
          <cell r="E1766">
            <v>6.5</v>
          </cell>
          <cell r="F1766">
            <v>178.57</v>
          </cell>
        </row>
        <row r="1767">
          <cell r="A1767">
            <v>85078</v>
          </cell>
          <cell r="B1767" t="str">
            <v>VÁLVULA DE RETENÇÃO HORIZONTAL 3"</v>
          </cell>
          <cell r="C1767" t="str">
            <v>Un    </v>
          </cell>
          <cell r="D1767">
            <v>212.17</v>
          </cell>
          <cell r="E1767">
            <v>11.96</v>
          </cell>
          <cell r="F1767">
            <v>224.13</v>
          </cell>
        </row>
        <row r="1768">
          <cell r="A1768">
            <v>85079</v>
          </cell>
          <cell r="B1768" t="str">
            <v>VÁLVULA DE RETENÇÃO VERTICAL 2.1/2"</v>
          </cell>
          <cell r="C1768" t="str">
            <v>Un    </v>
          </cell>
          <cell r="D1768">
            <v>100.07</v>
          </cell>
          <cell r="E1768">
            <v>6.5</v>
          </cell>
          <cell r="F1768">
            <v>106.57</v>
          </cell>
        </row>
        <row r="1769">
          <cell r="A1769">
            <v>85081</v>
          </cell>
          <cell r="B1769" t="str">
            <v>VÁLVULA DE RETENÇÃO VERTICAL 3"</v>
          </cell>
          <cell r="C1769" t="str">
            <v>Un    </v>
          </cell>
          <cell r="D1769">
            <v>127.17</v>
          </cell>
          <cell r="E1769">
            <v>11.96</v>
          </cell>
          <cell r="F1769">
            <v>139.13</v>
          </cell>
        </row>
        <row r="1770">
          <cell r="A1770">
            <v>85083</v>
          </cell>
          <cell r="B1770" t="str">
            <v>VÁLVULA DE FLUXO 1"</v>
          </cell>
          <cell r="C1770" t="str">
            <v>Un    </v>
          </cell>
          <cell r="D1770">
            <v>66.03</v>
          </cell>
          <cell r="E1770">
            <v>5.62</v>
          </cell>
          <cell r="F1770">
            <v>71.65</v>
          </cell>
        </row>
        <row r="1771">
          <cell r="A1771">
            <v>85098</v>
          </cell>
          <cell r="B1771" t="str">
            <v>&gt;</v>
          </cell>
          <cell r="C1771" t="str">
            <v>UD    </v>
          </cell>
          <cell r="D1771">
            <v>18.64</v>
          </cell>
          <cell r="E1771">
            <v>0</v>
          </cell>
          <cell r="F1771">
            <v>18.64</v>
          </cell>
        </row>
        <row r="1772">
          <cell r="A1772">
            <v>85099</v>
          </cell>
          <cell r="B1772" t="str">
            <v>&gt;</v>
          </cell>
          <cell r="C1772" t="str">
            <v>UD    </v>
          </cell>
          <cell r="D1772">
            <v>0</v>
          </cell>
          <cell r="E1772">
            <v>41.87</v>
          </cell>
          <cell r="F1772">
            <v>41.87</v>
          </cell>
        </row>
        <row r="1773">
          <cell r="A1773">
            <v>90000</v>
          </cell>
          <cell r="B1773" t="str">
            <v>INSTALACOES ESPECIAIS</v>
          </cell>
          <cell r="D1773">
            <v>0</v>
          </cell>
          <cell r="E1773">
            <v>0</v>
          </cell>
          <cell r="F1773">
            <v>0</v>
          </cell>
        </row>
        <row r="1774">
          <cell r="A1774">
            <v>90101</v>
          </cell>
          <cell r="B1774" t="str">
            <v>INSTALACOES ESPECIAIS</v>
          </cell>
          <cell r="C1774" t="str">
            <v>UD    </v>
          </cell>
          <cell r="D1774">
            <v>18.64</v>
          </cell>
          <cell r="E1774">
            <v>0</v>
          </cell>
          <cell r="F1774">
            <v>18.64</v>
          </cell>
        </row>
        <row r="1775">
          <cell r="A1775">
            <v>90102</v>
          </cell>
          <cell r="B1775" t="str">
            <v>&gt;</v>
          </cell>
          <cell r="C1775" t="str">
            <v>UD    </v>
          </cell>
          <cell r="D1775">
            <v>18.64</v>
          </cell>
          <cell r="E1775">
            <v>0</v>
          </cell>
          <cell r="F1775">
            <v>18.64</v>
          </cell>
        </row>
        <row r="1776">
          <cell r="A1776">
            <v>90103</v>
          </cell>
          <cell r="B1776" t="str">
            <v>INSTALACOES SOM</v>
          </cell>
          <cell r="C1776" t="str">
            <v>UD    </v>
          </cell>
          <cell r="D1776">
            <v>18.64</v>
          </cell>
          <cell r="E1776">
            <v>0</v>
          </cell>
          <cell r="F1776">
            <v>18.64</v>
          </cell>
        </row>
        <row r="1777">
          <cell r="A1777">
            <v>90104</v>
          </cell>
          <cell r="B1777" t="str">
            <v>INSTALACOES AR CONDICIONADO</v>
          </cell>
          <cell r="C1777" t="str">
            <v>UD    </v>
          </cell>
          <cell r="D1777">
            <v>18.64</v>
          </cell>
          <cell r="E1777">
            <v>0</v>
          </cell>
          <cell r="F1777">
            <v>18.64</v>
          </cell>
        </row>
        <row r="1778">
          <cell r="A1778">
            <v>90105</v>
          </cell>
          <cell r="B1778" t="str">
            <v>INSTALACOES SINALIZACOES</v>
          </cell>
          <cell r="C1778" t="str">
            <v>UD    </v>
          </cell>
          <cell r="D1778">
            <v>18.64</v>
          </cell>
          <cell r="E1778">
            <v>0</v>
          </cell>
          <cell r="F1778">
            <v>18.64</v>
          </cell>
        </row>
        <row r="1779">
          <cell r="A1779">
            <v>90106</v>
          </cell>
          <cell r="B1779" t="str">
            <v>PROJETO (____)</v>
          </cell>
          <cell r="C1779" t="str">
            <v>UD    </v>
          </cell>
          <cell r="D1779">
            <v>18.64</v>
          </cell>
          <cell r="E1779">
            <v>0</v>
          </cell>
          <cell r="F1779">
            <v>18.64</v>
          </cell>
        </row>
        <row r="1780">
          <cell r="A1780">
            <v>90107</v>
          </cell>
          <cell r="B1780" t="str">
            <v>&gt;</v>
          </cell>
          <cell r="C1780" t="str">
            <v>UD    </v>
          </cell>
          <cell r="D1780">
            <v>18.64</v>
          </cell>
          <cell r="E1780">
            <v>0</v>
          </cell>
          <cell r="F1780">
            <v>18.64</v>
          </cell>
        </row>
        <row r="1781">
          <cell r="A1781">
            <v>90108</v>
          </cell>
          <cell r="B1781" t="str">
            <v>&gt;</v>
          </cell>
          <cell r="C1781" t="str">
            <v>UD    </v>
          </cell>
          <cell r="D1781">
            <v>0</v>
          </cell>
          <cell r="E1781">
            <v>41.87</v>
          </cell>
          <cell r="F1781">
            <v>41.87</v>
          </cell>
        </row>
        <row r="1782">
          <cell r="A1782">
            <v>91000</v>
          </cell>
          <cell r="B1782" t="str">
            <v>G Á S</v>
          </cell>
          <cell r="D1782">
            <v>0</v>
          </cell>
          <cell r="E1782">
            <v>0</v>
          </cell>
          <cell r="F1782">
            <v>0</v>
          </cell>
        </row>
        <row r="1783">
          <cell r="A1783">
            <v>91007</v>
          </cell>
          <cell r="B1783" t="str">
            <v>CENTRAL DE GÁS PADRAO AGETOP S/INST. (1+1 CILIND.45 KG)</v>
          </cell>
          <cell r="C1783" t="str">
            <v>Un    </v>
          </cell>
          <cell r="D1783">
            <v>997.57</v>
          </cell>
          <cell r="E1783">
            <v>304.01</v>
          </cell>
          <cell r="F1783">
            <v>1301.58</v>
          </cell>
        </row>
        <row r="1784">
          <cell r="A1784">
            <v>91009</v>
          </cell>
          <cell r="B1784" t="str">
            <v>CENTRAL DE GÁS PADRAO AGETOP S/INST.(2+2 CLIND.45 KG)</v>
          </cell>
          <cell r="C1784" t="str">
            <v>Un    </v>
          </cell>
          <cell r="D1784">
            <v>1889.08</v>
          </cell>
          <cell r="E1784">
            <v>412.97</v>
          </cell>
          <cell r="F1784">
            <v>2302.05</v>
          </cell>
        </row>
        <row r="1785">
          <cell r="A1785">
            <v>91011</v>
          </cell>
          <cell r="B1785" t="str">
            <v>REGULADOR FAMABRAS FRG 45 C/MANÔMETRO DPV</v>
          </cell>
          <cell r="C1785" t="str">
            <v>Un    </v>
          </cell>
          <cell r="D1785">
            <v>84.95</v>
          </cell>
          <cell r="E1785">
            <v>8.46</v>
          </cell>
          <cell r="F1785">
            <v>93.41</v>
          </cell>
        </row>
        <row r="1786">
          <cell r="A1786">
            <v>91013</v>
          </cell>
          <cell r="B1786" t="str">
            <v>TUBO GALVANIZADO DIN 2440 DE 1/2"</v>
          </cell>
          <cell r="C1786" t="str">
            <v>M     </v>
          </cell>
          <cell r="D1786">
            <v>7.35</v>
          </cell>
          <cell r="E1786">
            <v>3.51</v>
          </cell>
          <cell r="F1786">
            <v>10.86</v>
          </cell>
        </row>
        <row r="1787">
          <cell r="A1787">
            <v>91015</v>
          </cell>
          <cell r="B1787" t="str">
            <v>TUBO DE AÇO PRETO S/C 3/4"</v>
          </cell>
          <cell r="C1787" t="str">
            <v>M     </v>
          </cell>
          <cell r="D1787">
            <v>24.24</v>
          </cell>
          <cell r="E1787">
            <v>3.9</v>
          </cell>
          <cell r="F1787">
            <v>28.14</v>
          </cell>
        </row>
        <row r="1788">
          <cell r="A1788">
            <v>91017</v>
          </cell>
          <cell r="B1788" t="str">
            <v>COTOVELO 300 PSI 1/2"</v>
          </cell>
          <cell r="C1788" t="str">
            <v>Un    </v>
          </cell>
          <cell r="D1788">
            <v>6</v>
          </cell>
          <cell r="E1788">
            <v>4.16</v>
          </cell>
          <cell r="F1788">
            <v>10.16</v>
          </cell>
        </row>
        <row r="1789">
          <cell r="A1789">
            <v>91019</v>
          </cell>
          <cell r="B1789" t="str">
            <v>TE PRETO 90º 3/4" NPT 300 LBS</v>
          </cell>
          <cell r="C1789" t="str">
            <v>Un    </v>
          </cell>
          <cell r="D1789">
            <v>11.8</v>
          </cell>
          <cell r="E1789">
            <v>4.78</v>
          </cell>
          <cell r="F1789">
            <v>16.58</v>
          </cell>
        </row>
        <row r="1790">
          <cell r="A1790">
            <v>91021</v>
          </cell>
          <cell r="B1790" t="str">
            <v>LUVA GALVANIZADO DE REDUÇÃO 3/4" X 1/2" (GÁS)</v>
          </cell>
          <cell r="C1790" t="str">
            <v>Un    </v>
          </cell>
          <cell r="D1790">
            <v>4</v>
          </cell>
          <cell r="E1790">
            <v>2.08</v>
          </cell>
          <cell r="F1790">
            <v>6.08</v>
          </cell>
        </row>
        <row r="1791">
          <cell r="A1791">
            <v>91023</v>
          </cell>
          <cell r="B1791" t="str">
            <v>UNIÃO S/BRONZE PRETA 3/4" NPT 300 LBS</v>
          </cell>
          <cell r="C1791" t="str">
            <v>Un    </v>
          </cell>
          <cell r="D1791">
            <v>35</v>
          </cell>
          <cell r="E1791">
            <v>2.08</v>
          </cell>
          <cell r="F1791">
            <v>37.08</v>
          </cell>
        </row>
        <row r="1792">
          <cell r="A1792">
            <v>91025</v>
          </cell>
          <cell r="B1792" t="str">
            <v>VÁLVULA ESFERICA LATÃO 3/4"</v>
          </cell>
          <cell r="C1792" t="str">
            <v>Un    </v>
          </cell>
          <cell r="D1792">
            <v>27.5</v>
          </cell>
          <cell r="E1792">
            <v>5.62</v>
          </cell>
          <cell r="F1792">
            <v>33.12</v>
          </cell>
        </row>
        <row r="1793">
          <cell r="A1793">
            <v>91027</v>
          </cell>
          <cell r="B1793" t="str">
            <v>VALVULA LATÃO P-13 NOVA 3/4"</v>
          </cell>
          <cell r="C1793" t="str">
            <v>Un    </v>
          </cell>
          <cell r="D1793">
            <v>11.02</v>
          </cell>
          <cell r="E1793">
            <v>5.62</v>
          </cell>
          <cell r="F1793">
            <v>16.64</v>
          </cell>
        </row>
        <row r="1794">
          <cell r="A1794">
            <v>91029</v>
          </cell>
          <cell r="B1794" t="str">
            <v>VALVULA DE RETENÇÃO LATÃO 1/2" X 7/16" NPT</v>
          </cell>
          <cell r="C1794" t="str">
            <v>Un    </v>
          </cell>
          <cell r="D1794">
            <v>30</v>
          </cell>
          <cell r="E1794">
            <v>5.62</v>
          </cell>
          <cell r="F1794">
            <v>35.62</v>
          </cell>
        </row>
        <row r="1795">
          <cell r="A1795">
            <v>91031</v>
          </cell>
          <cell r="B1795" t="str">
            <v>NIPLE DUPLO 300 PSI 3/4"</v>
          </cell>
          <cell r="C1795" t="str">
            <v>Un    </v>
          </cell>
          <cell r="D1795">
            <v>3.5</v>
          </cell>
          <cell r="E1795">
            <v>2.08</v>
          </cell>
          <cell r="F1795">
            <v>5.58</v>
          </cell>
        </row>
        <row r="1796">
          <cell r="A1796">
            <v>91033</v>
          </cell>
          <cell r="B1796" t="str">
            <v>NIPLE DE LATÃO DE 3/4"  NPT X 1/4" NPT</v>
          </cell>
          <cell r="C1796" t="str">
            <v>Un    </v>
          </cell>
          <cell r="D1796">
            <v>7.25</v>
          </cell>
          <cell r="E1796">
            <v>2.08</v>
          </cell>
          <cell r="F1796">
            <v>9.33</v>
          </cell>
        </row>
        <row r="1797">
          <cell r="A1797">
            <v>91035</v>
          </cell>
          <cell r="B1797" t="str">
            <v>BUCHA RED.NPT DE 3/4" X 1/2" 300 LBS</v>
          </cell>
          <cell r="C1797" t="str">
            <v>Un    </v>
          </cell>
          <cell r="D1797">
            <v>2.6</v>
          </cell>
          <cell r="E1797">
            <v>2.08</v>
          </cell>
          <cell r="F1797">
            <v>4.68</v>
          </cell>
        </row>
        <row r="1798">
          <cell r="A1798">
            <v>91037</v>
          </cell>
          <cell r="B1798" t="str">
            <v>BUCHA RED.M/F PRETA 3/4" X 1/2" NPT 300 LBS</v>
          </cell>
          <cell r="C1798" t="str">
            <v>Un    </v>
          </cell>
          <cell r="D1798">
            <v>2.9</v>
          </cell>
          <cell r="E1798">
            <v>2.08</v>
          </cell>
          <cell r="F1798">
            <v>4.98</v>
          </cell>
        </row>
        <row r="1799">
          <cell r="A1799">
            <v>91039</v>
          </cell>
          <cell r="B1799" t="str">
            <v>TAMPÃO 300 PSI PRETO 3/4"</v>
          </cell>
          <cell r="C1799" t="str">
            <v>Un    </v>
          </cell>
          <cell r="D1799">
            <v>8</v>
          </cell>
          <cell r="E1799">
            <v>1.3</v>
          </cell>
          <cell r="F1799">
            <v>9.3</v>
          </cell>
        </row>
        <row r="1800">
          <cell r="A1800">
            <v>91041</v>
          </cell>
          <cell r="B1800" t="str">
            <v>MANGOTE FLEXIVEL PRETO 7/8 " X 7/16" - 500 MM</v>
          </cell>
          <cell r="C1800" t="str">
            <v>Un    </v>
          </cell>
          <cell r="D1800">
            <v>18.04</v>
          </cell>
          <cell r="E1800">
            <v>5.2</v>
          </cell>
          <cell r="F1800">
            <v>23.24</v>
          </cell>
        </row>
        <row r="1801">
          <cell r="A1801">
            <v>91043</v>
          </cell>
          <cell r="B1801" t="str">
            <v>BRAÇADEIRA METALICA TIPO "D" DIAM. 3/4"</v>
          </cell>
          <cell r="C1801" t="str">
            <v>Un    </v>
          </cell>
          <cell r="D1801">
            <v>0.62</v>
          </cell>
          <cell r="E1801">
            <v>2.6</v>
          </cell>
          <cell r="F1801">
            <v>3.22</v>
          </cell>
        </row>
        <row r="1802">
          <cell r="A1802">
            <v>91045</v>
          </cell>
          <cell r="B1802" t="str">
            <v>SUPORTE PARA COLETOR</v>
          </cell>
          <cell r="C1802" t="str">
            <v>Un    </v>
          </cell>
          <cell r="D1802">
            <v>9.26</v>
          </cell>
          <cell r="E1802">
            <v>3.9</v>
          </cell>
          <cell r="F1802">
            <v>13.16</v>
          </cell>
        </row>
        <row r="1803">
          <cell r="A1803">
            <v>91098</v>
          </cell>
          <cell r="B1803" t="str">
            <v>&gt;</v>
          </cell>
          <cell r="C1803" t="str">
            <v>UD    </v>
          </cell>
          <cell r="D1803">
            <v>18.64</v>
          </cell>
          <cell r="E1803">
            <v>0</v>
          </cell>
          <cell r="F1803">
            <v>18.64</v>
          </cell>
        </row>
        <row r="1804">
          <cell r="A1804">
            <v>91099</v>
          </cell>
          <cell r="B1804" t="str">
            <v>&gt;</v>
          </cell>
          <cell r="C1804" t="str">
            <v>UD    </v>
          </cell>
          <cell r="D1804">
            <v>0</v>
          </cell>
          <cell r="E1804">
            <v>41.87</v>
          </cell>
          <cell r="F1804">
            <v>41.87</v>
          </cell>
        </row>
        <row r="1805">
          <cell r="A1805">
            <v>100000</v>
          </cell>
          <cell r="B1805" t="str">
            <v>ALVENARIAS E DIVISORIAS</v>
          </cell>
          <cell r="D1805">
            <v>0</v>
          </cell>
          <cell r="E1805">
            <v>0</v>
          </cell>
          <cell r="F1805">
            <v>0</v>
          </cell>
        </row>
        <row r="1806">
          <cell r="A1806">
            <v>100101</v>
          </cell>
          <cell r="B1806" t="str">
            <v>ALVENARIA DE TIJOLO COMUM 1/4 VEZ</v>
          </cell>
          <cell r="C1806" t="str">
            <v>m2    </v>
          </cell>
          <cell r="D1806">
            <v>8.04</v>
          </cell>
          <cell r="E1806">
            <v>10.93</v>
          </cell>
          <cell r="F1806">
            <v>18.97</v>
          </cell>
        </row>
        <row r="1807">
          <cell r="A1807">
            <v>100102</v>
          </cell>
          <cell r="B1807" t="str">
            <v>ALVENARIA DE TIJOLO COMUM 1/2 VEZ</v>
          </cell>
          <cell r="C1807" t="str">
            <v>m2    </v>
          </cell>
          <cell r="D1807">
            <v>16.62</v>
          </cell>
          <cell r="E1807">
            <v>14.84</v>
          </cell>
          <cell r="F1807">
            <v>31.46</v>
          </cell>
        </row>
        <row r="1808">
          <cell r="A1808">
            <v>100103</v>
          </cell>
          <cell r="B1808" t="str">
            <v>ALVENARIA DE TIJ.COMUM 1/2 VEZ EM CRIVO</v>
          </cell>
          <cell r="C1808" t="str">
            <v>m2    </v>
          </cell>
          <cell r="D1808">
            <v>10.9</v>
          </cell>
          <cell r="E1808">
            <v>27</v>
          </cell>
          <cell r="F1808">
            <v>37.9</v>
          </cell>
        </row>
        <row r="1809">
          <cell r="A1809">
            <v>100160</v>
          </cell>
          <cell r="B1809" t="str">
            <v>ALV.TIJ.FURADO 1/2 VEZ 15X30X10-6 FUROS REDONDO</v>
          </cell>
          <cell r="C1809" t="str">
            <v>m2    </v>
          </cell>
          <cell r="D1809">
            <v>12.84</v>
          </cell>
          <cell r="E1809">
            <v>10.24</v>
          </cell>
          <cell r="F1809">
            <v>23.08</v>
          </cell>
        </row>
        <row r="1810">
          <cell r="A1810">
            <v>100201</v>
          </cell>
          <cell r="B1810" t="str">
            <v>ALVENARIA TIJOLO FURADO 1/2 VEZ - 10 x 20 x 20</v>
          </cell>
          <cell r="C1810" t="str">
            <v>m2    </v>
          </cell>
          <cell r="D1810">
            <v>11.69</v>
          </cell>
          <cell r="E1810">
            <v>10.44</v>
          </cell>
          <cell r="F1810">
            <v>22.13</v>
          </cell>
        </row>
        <row r="1811">
          <cell r="A1811">
            <v>100202</v>
          </cell>
          <cell r="B1811" t="str">
            <v>ALVENARIA TIJOLO FURADO 1 VEZ</v>
          </cell>
          <cell r="C1811" t="str">
            <v>m2    </v>
          </cell>
          <cell r="D1811">
            <v>24.29</v>
          </cell>
          <cell r="E1811">
            <v>18.08</v>
          </cell>
          <cell r="F1811">
            <v>42.37</v>
          </cell>
        </row>
        <row r="1812">
          <cell r="A1812">
            <v>100203</v>
          </cell>
          <cell r="B1812" t="str">
            <v>ALVENARIA TIJOLO COMUM 1 VEZ</v>
          </cell>
          <cell r="C1812" t="str">
            <v>m2    </v>
          </cell>
          <cell r="D1812">
            <v>32.92</v>
          </cell>
          <cell r="E1812">
            <v>18.47</v>
          </cell>
          <cell r="F1812">
            <v>51.39</v>
          </cell>
        </row>
        <row r="1813">
          <cell r="A1813">
            <v>100204</v>
          </cell>
          <cell r="B1813" t="str">
            <v>CUNHAMENTO/ALVENARIAS C/TIJ.COMUM</v>
          </cell>
          <cell r="C1813" t="str">
            <v>ML    </v>
          </cell>
          <cell r="D1813">
            <v>3.08</v>
          </cell>
          <cell r="E1813">
            <v>2.68</v>
          </cell>
          <cell r="F1813">
            <v>5.76</v>
          </cell>
        </row>
        <row r="1814">
          <cell r="A1814">
            <v>100205</v>
          </cell>
          <cell r="B1814" t="str">
            <v>CUNHAMENTO/ALVEN. CUNHA DE CONCRETO</v>
          </cell>
          <cell r="C1814" t="str">
            <v>ML    </v>
          </cell>
          <cell r="D1814">
            <v>2.6</v>
          </cell>
          <cell r="E1814">
            <v>4.45</v>
          </cell>
          <cell r="F1814">
            <v>7.05</v>
          </cell>
        </row>
        <row r="1815">
          <cell r="A1815">
            <v>100301</v>
          </cell>
          <cell r="B1815" t="str">
            <v>DIVISORIA DE MARMORE</v>
          </cell>
          <cell r="C1815" t="str">
            <v>m2    </v>
          </cell>
          <cell r="D1815">
            <v>180.71</v>
          </cell>
          <cell r="E1815">
            <v>21.96</v>
          </cell>
          <cell r="F1815">
            <v>202.67</v>
          </cell>
        </row>
        <row r="1816">
          <cell r="A1816">
            <v>100302</v>
          </cell>
          <cell r="B1816" t="str">
            <v>DIVISORIA DE GRANITINA</v>
          </cell>
          <cell r="C1816" t="str">
            <v>m2    </v>
          </cell>
          <cell r="D1816">
            <v>48.71</v>
          </cell>
          <cell r="E1816">
            <v>21.96</v>
          </cell>
          <cell r="F1816">
            <v>70.67</v>
          </cell>
        </row>
        <row r="1817">
          <cell r="A1817">
            <v>100303</v>
          </cell>
          <cell r="B1817" t="str">
            <v>DIVISORIA DE ARDOSIA POLIDA 3 CM</v>
          </cell>
          <cell r="C1817" t="str">
            <v>m2    </v>
          </cell>
          <cell r="D1817">
            <v>120.71</v>
          </cell>
          <cell r="E1817">
            <v>21.96</v>
          </cell>
          <cell r="F1817">
            <v>142.67</v>
          </cell>
        </row>
        <row r="1818">
          <cell r="A1818">
            <v>100320</v>
          </cell>
          <cell r="B1818" t="str">
            <v>DIVISORIA DE GRANITO POLIDO</v>
          </cell>
          <cell r="C1818" t="str">
            <v>m2    </v>
          </cell>
          <cell r="D1818">
            <v>180.71</v>
          </cell>
          <cell r="E1818">
            <v>32.94</v>
          </cell>
          <cell r="F1818">
            <v>213.65</v>
          </cell>
        </row>
        <row r="1819">
          <cell r="A1819">
            <v>100401</v>
          </cell>
          <cell r="B1819" t="str">
            <v>DIVISORIA PAINEL E RODAPE SIMPLES PERFIL EM ALUMINIO</v>
          </cell>
          <cell r="C1819" t="str">
            <v>m2    </v>
          </cell>
          <cell r="D1819">
            <v>68</v>
          </cell>
          <cell r="E1819">
            <v>0.05</v>
          </cell>
          <cell r="F1819">
            <v>68.05</v>
          </cell>
        </row>
        <row r="1820">
          <cell r="A1820">
            <v>100402</v>
          </cell>
          <cell r="B1820" t="str">
            <v>DIVISORIA PAINEL E RODAPE SIMPLES PERFIL AÇO PINTADO</v>
          </cell>
          <cell r="C1820" t="str">
            <v>m2    </v>
          </cell>
          <cell r="D1820">
            <v>45</v>
          </cell>
          <cell r="E1820">
            <v>0.05</v>
          </cell>
          <cell r="F1820">
            <v>45.05</v>
          </cell>
        </row>
        <row r="1821">
          <cell r="A1821">
            <v>100403</v>
          </cell>
          <cell r="B1821" t="str">
            <v>FERRAGENS P/PORTA DIVISORIA PERFIL ALUMINIO</v>
          </cell>
          <cell r="C1821" t="str">
            <v>Un    </v>
          </cell>
          <cell r="D1821">
            <v>98</v>
          </cell>
          <cell r="E1821">
            <v>0</v>
          </cell>
          <cell r="F1821">
            <v>98</v>
          </cell>
        </row>
        <row r="1822">
          <cell r="A1822">
            <v>100404</v>
          </cell>
          <cell r="B1822" t="str">
            <v>FERRAGENS P/PORTA DIVISORIA PERFIL AÇO PINTADO</v>
          </cell>
          <cell r="C1822" t="str">
            <v>Un    </v>
          </cell>
          <cell r="D1822">
            <v>75</v>
          </cell>
          <cell r="E1822">
            <v>0</v>
          </cell>
          <cell r="F1822">
            <v>75</v>
          </cell>
        </row>
        <row r="1823">
          <cell r="A1823">
            <v>100405</v>
          </cell>
          <cell r="B1823" t="str">
            <v>DIVISORIA PAINEL/ROD.SIMPLES/PERF.ALUM.PAINEIS C/VIDRO</v>
          </cell>
          <cell r="C1823" t="str">
            <v>m2    </v>
          </cell>
          <cell r="D1823">
            <v>85</v>
          </cell>
          <cell r="E1823">
            <v>0.05</v>
          </cell>
          <cell r="F1823">
            <v>85.05</v>
          </cell>
        </row>
        <row r="1824">
          <cell r="A1824">
            <v>100406</v>
          </cell>
          <cell r="B1824" t="str">
            <v>DIVISORIA PAINEL/ROD.SIMPLES/PERF.AÇO PINT.PAINEIS C/VIDRO</v>
          </cell>
          <cell r="C1824" t="str">
            <v>m2    </v>
          </cell>
          <cell r="D1824">
            <v>55</v>
          </cell>
          <cell r="E1824">
            <v>0.05</v>
          </cell>
          <cell r="F1824">
            <v>55.05</v>
          </cell>
        </row>
        <row r="1825">
          <cell r="A1825">
            <v>100501</v>
          </cell>
          <cell r="B1825" t="str">
            <v>ELEMENTO VAZADO DE CONCRETO</v>
          </cell>
          <cell r="C1825" t="str">
            <v>m2    </v>
          </cell>
          <cell r="D1825">
            <v>43.76</v>
          </cell>
          <cell r="E1825">
            <v>19.48</v>
          </cell>
          <cell r="F1825">
            <v>63.24</v>
          </cell>
        </row>
        <row r="1826">
          <cell r="A1826">
            <v>100502</v>
          </cell>
          <cell r="B1826" t="str">
            <v>ELEMENTO VAZADO CERAMICO (6 x 18 x 18)</v>
          </cell>
          <cell r="C1826" t="str">
            <v>m2    </v>
          </cell>
          <cell r="D1826">
            <v>35.37</v>
          </cell>
          <cell r="E1826">
            <v>19.91</v>
          </cell>
          <cell r="F1826">
            <v>55.28</v>
          </cell>
        </row>
        <row r="1827">
          <cell r="A1827">
            <v>100601</v>
          </cell>
          <cell r="B1827" t="str">
            <v>ALVENARIA DE TIJOLO DE VIDRO (20 x 20 x10)</v>
          </cell>
          <cell r="C1827" t="str">
            <v>m2    </v>
          </cell>
          <cell r="D1827">
            <v>195.16</v>
          </cell>
          <cell r="E1827">
            <v>26</v>
          </cell>
          <cell r="F1827">
            <v>221.16</v>
          </cell>
        </row>
        <row r="1828">
          <cell r="A1828">
            <v>100602</v>
          </cell>
          <cell r="B1828" t="str">
            <v>ALVENARIA TIJOLO LAMINADO 1/2 VEZ</v>
          </cell>
          <cell r="C1828" t="str">
            <v>m2    </v>
          </cell>
          <cell r="D1828">
            <v>36.2</v>
          </cell>
          <cell r="E1828">
            <v>20.91</v>
          </cell>
          <cell r="F1828">
            <v>57.11</v>
          </cell>
        </row>
        <row r="1829">
          <cell r="A1829">
            <v>100603</v>
          </cell>
          <cell r="B1829" t="str">
            <v>ALVENARIA TIJOLO LAMINADO 1 VEZ</v>
          </cell>
          <cell r="C1829" t="str">
            <v>m2    </v>
          </cell>
          <cell r="D1829">
            <v>78.86</v>
          </cell>
          <cell r="E1829">
            <v>41.81</v>
          </cell>
          <cell r="F1829">
            <v>120.67</v>
          </cell>
        </row>
        <row r="1830">
          <cell r="A1830">
            <v>100604</v>
          </cell>
          <cell r="B1830" t="str">
            <v>&gt;</v>
          </cell>
          <cell r="C1830" t="str">
            <v>UD    </v>
          </cell>
          <cell r="D1830">
            <v>18.64</v>
          </cell>
          <cell r="E1830">
            <v>0</v>
          </cell>
          <cell r="F1830">
            <v>18.64</v>
          </cell>
        </row>
        <row r="1831">
          <cell r="A1831">
            <v>100605</v>
          </cell>
          <cell r="B1831" t="str">
            <v>&gt;</v>
          </cell>
          <cell r="C1831" t="str">
            <v>UD    </v>
          </cell>
          <cell r="D1831">
            <v>18.64</v>
          </cell>
          <cell r="E1831">
            <v>0</v>
          </cell>
          <cell r="F1831">
            <v>18.64</v>
          </cell>
        </row>
        <row r="1832">
          <cell r="A1832">
            <v>100606</v>
          </cell>
          <cell r="B1832" t="str">
            <v>&gt;</v>
          </cell>
          <cell r="C1832" t="str">
            <v>UD    </v>
          </cell>
          <cell r="D1832">
            <v>0</v>
          </cell>
          <cell r="E1832">
            <v>41.87</v>
          </cell>
          <cell r="F1832">
            <v>41.87</v>
          </cell>
        </row>
        <row r="1833">
          <cell r="A1833">
            <v>100607</v>
          </cell>
          <cell r="B1833" t="str">
            <v>ALVENARIA TIJ.LAM.1/2 VEZ EM CRIVO</v>
          </cell>
          <cell r="C1833" t="str">
            <v>m2    </v>
          </cell>
          <cell r="D1833">
            <v>25.4</v>
          </cell>
          <cell r="E1833">
            <v>27</v>
          </cell>
          <cell r="F1833">
            <v>52.4</v>
          </cell>
        </row>
        <row r="1834">
          <cell r="A1834">
            <v>100608</v>
          </cell>
          <cell r="B1834" t="str">
            <v>ALVENARIA TIJ.LAMINADO 1/2 VEZ C/DETALHES</v>
          </cell>
          <cell r="C1834" t="str">
            <v>m2    </v>
          </cell>
          <cell r="D1834">
            <v>37.12</v>
          </cell>
          <cell r="E1834">
            <v>38.94</v>
          </cell>
          <cell r="F1834">
            <v>76.06</v>
          </cell>
        </row>
        <row r="1835">
          <cell r="A1835">
            <v>110000</v>
          </cell>
          <cell r="B1835" t="str">
            <v>ALVENARIA AUTO-PORTANTE</v>
          </cell>
          <cell r="D1835">
            <v>0</v>
          </cell>
          <cell r="E1835">
            <v>0</v>
          </cell>
          <cell r="F1835">
            <v>0</v>
          </cell>
        </row>
        <row r="1836">
          <cell r="A1836">
            <v>110101</v>
          </cell>
          <cell r="B1836" t="str">
            <v>ALVENARIA ESTRUTURAL (10x20x40) ARMADA</v>
          </cell>
          <cell r="C1836" t="str">
            <v>m2    </v>
          </cell>
          <cell r="D1836">
            <v>33.08</v>
          </cell>
          <cell r="E1836">
            <v>14.13</v>
          </cell>
          <cell r="F1836">
            <v>47.21</v>
          </cell>
        </row>
        <row r="1837">
          <cell r="A1837">
            <v>110102</v>
          </cell>
          <cell r="B1837" t="str">
            <v>&gt;</v>
          </cell>
          <cell r="C1837" t="str">
            <v>UD    </v>
          </cell>
          <cell r="D1837">
            <v>18.64</v>
          </cell>
          <cell r="E1837">
            <v>0</v>
          </cell>
          <cell r="F1837">
            <v>18.64</v>
          </cell>
        </row>
        <row r="1838">
          <cell r="A1838">
            <v>110103</v>
          </cell>
          <cell r="B1838" t="str">
            <v>&gt;</v>
          </cell>
          <cell r="C1838" t="str">
            <v>UD    </v>
          </cell>
          <cell r="D1838">
            <v>18.64</v>
          </cell>
          <cell r="E1838">
            <v>0</v>
          </cell>
          <cell r="F1838">
            <v>18.64</v>
          </cell>
        </row>
        <row r="1839">
          <cell r="A1839">
            <v>110104</v>
          </cell>
          <cell r="B1839" t="str">
            <v>&gt;</v>
          </cell>
          <cell r="C1839" t="str">
            <v>UD    </v>
          </cell>
          <cell r="D1839">
            <v>0</v>
          </cell>
          <cell r="E1839">
            <v>41.87</v>
          </cell>
          <cell r="F1839">
            <v>41.87</v>
          </cell>
        </row>
        <row r="1840">
          <cell r="A1840">
            <v>110105</v>
          </cell>
          <cell r="B1840" t="str">
            <v>CORTINA CANAL.9X19X19 P/SER CHEIA CONCR.ARM.0,0302M3</v>
          </cell>
          <cell r="C1840" t="str">
            <v>m2    </v>
          </cell>
          <cell r="D1840">
            <v>14.94</v>
          </cell>
          <cell r="E1840">
            <v>8.69</v>
          </cell>
          <cell r="F1840">
            <v>23.63</v>
          </cell>
        </row>
        <row r="1841">
          <cell r="A1841">
            <v>110106</v>
          </cell>
          <cell r="B1841" t="str">
            <v>CORTINA CANAL.14X19X19 P/SER CHEIA CONCR.ARM.0,0568M3</v>
          </cell>
          <cell r="C1841" t="str">
            <v>m2    </v>
          </cell>
          <cell r="D1841">
            <v>17.88</v>
          </cell>
          <cell r="E1841">
            <v>9.36</v>
          </cell>
          <cell r="F1841">
            <v>27.24</v>
          </cell>
        </row>
        <row r="1842">
          <cell r="A1842">
            <v>110107</v>
          </cell>
          <cell r="B1842" t="str">
            <v>CORTINA CANAL.19X19X19 P/SER CHEIA CONCR.ARM.0,0947M3</v>
          </cell>
          <cell r="C1842" t="str">
            <v>m2    </v>
          </cell>
          <cell r="D1842">
            <v>23.44</v>
          </cell>
          <cell r="E1842">
            <v>11.14</v>
          </cell>
          <cell r="F1842">
            <v>34.58</v>
          </cell>
        </row>
        <row r="1843">
          <cell r="A1843">
            <v>120000</v>
          </cell>
          <cell r="B1843" t="str">
            <v>IMPERMEABILIZACAO</v>
          </cell>
          <cell r="D1843">
            <v>0</v>
          </cell>
          <cell r="E1843">
            <v>0</v>
          </cell>
          <cell r="F1843">
            <v>0</v>
          </cell>
        </row>
        <row r="1844">
          <cell r="A1844">
            <v>120101</v>
          </cell>
          <cell r="B1844" t="str">
            <v>REGULARIZACAO (1:3) E=2 cm</v>
          </cell>
          <cell r="C1844" t="str">
            <v>m2    </v>
          </cell>
          <cell r="D1844">
            <v>4.49</v>
          </cell>
          <cell r="E1844">
            <v>3.72</v>
          </cell>
          <cell r="F1844">
            <v>8.21</v>
          </cell>
        </row>
        <row r="1845">
          <cell r="A1845">
            <v>120102</v>
          </cell>
          <cell r="B1845" t="str">
            <v>MANTA AUTOPROTEGIDA  ARDOSIADA  TIPO III - B</v>
          </cell>
          <cell r="C1845" t="str">
            <v>m2    </v>
          </cell>
          <cell r="D1845">
            <v>35</v>
          </cell>
          <cell r="E1845">
            <v>0</v>
          </cell>
          <cell r="F1845">
            <v>35</v>
          </cell>
        </row>
        <row r="1846">
          <cell r="A1846">
            <v>120104</v>
          </cell>
          <cell r="B1846" t="str">
            <v>MANTA AUTOPROTEGIDA ALUMINIO TIPO III - B</v>
          </cell>
          <cell r="C1846" t="str">
            <v>m2    </v>
          </cell>
          <cell r="D1846">
            <v>30</v>
          </cell>
          <cell r="E1846">
            <v>0</v>
          </cell>
          <cell r="F1846">
            <v>30</v>
          </cell>
        </row>
        <row r="1847">
          <cell r="A1847">
            <v>120107</v>
          </cell>
          <cell r="B1847" t="str">
            <v>MANTA ASFÁLTICA TIPO III - B ( 3 MM)</v>
          </cell>
          <cell r="C1847" t="str">
            <v>m2    </v>
          </cell>
          <cell r="D1847">
            <v>28</v>
          </cell>
          <cell r="E1847">
            <v>0</v>
          </cell>
          <cell r="F1847">
            <v>28</v>
          </cell>
        </row>
        <row r="1848">
          <cell r="A1848">
            <v>120203</v>
          </cell>
          <cell r="B1848" t="str">
            <v>JUNTA DIL.C/MANTA BUTIL. DUPLA</v>
          </cell>
          <cell r="C1848" t="str">
            <v>ML    </v>
          </cell>
          <cell r="D1848">
            <v>50</v>
          </cell>
          <cell r="E1848">
            <v>0</v>
          </cell>
          <cell r="F1848">
            <v>50</v>
          </cell>
        </row>
        <row r="1849">
          <cell r="A1849">
            <v>120205</v>
          </cell>
          <cell r="B1849" t="str">
            <v>MANTA ASFALTICA TIPO III - B (4MM)</v>
          </cell>
          <cell r="C1849" t="str">
            <v>m2    </v>
          </cell>
          <cell r="D1849">
            <v>32</v>
          </cell>
          <cell r="E1849">
            <v>0</v>
          </cell>
          <cell r="F1849">
            <v>32</v>
          </cell>
        </row>
        <row r="1850">
          <cell r="A1850">
            <v>120206</v>
          </cell>
          <cell r="B1850" t="str">
            <v>PROTECAO MECANICA C/TELA GALVANIZADA</v>
          </cell>
          <cell r="C1850" t="str">
            <v>m2    </v>
          </cell>
          <cell r="D1850">
            <v>10.61</v>
          </cell>
          <cell r="E1850">
            <v>7.62</v>
          </cell>
          <cell r="F1850">
            <v>18.23</v>
          </cell>
        </row>
        <row r="1851">
          <cell r="A1851">
            <v>120207</v>
          </cell>
          <cell r="B1851" t="str">
            <v>PROTECAO MECANICA (1:3) E=2 CM</v>
          </cell>
          <cell r="C1851" t="str">
            <v>m2    </v>
          </cell>
          <cell r="D1851">
            <v>4.49</v>
          </cell>
          <cell r="E1851">
            <v>3.72</v>
          </cell>
          <cell r="F1851">
            <v>8.21</v>
          </cell>
        </row>
        <row r="1852">
          <cell r="A1852">
            <v>120208</v>
          </cell>
          <cell r="B1852" t="str">
            <v>IMPERMEABILIZACAO-ARGAM. SINT.SEMI - FLEXIVEL</v>
          </cell>
          <cell r="C1852" t="str">
            <v>m2    </v>
          </cell>
          <cell r="D1852">
            <v>22</v>
          </cell>
          <cell r="E1852">
            <v>0</v>
          </cell>
          <cell r="F1852">
            <v>22</v>
          </cell>
        </row>
        <row r="1853">
          <cell r="A1853">
            <v>120209</v>
          </cell>
          <cell r="B1853" t="str">
            <v>IMPERMEABILIZACAO-C/CIMENTO CRISTALIZANTE 3 DEMAOS</v>
          </cell>
          <cell r="C1853" t="str">
            <v>m2    </v>
          </cell>
          <cell r="D1853">
            <v>22</v>
          </cell>
          <cell r="E1853">
            <v>0</v>
          </cell>
          <cell r="F1853">
            <v>22</v>
          </cell>
        </row>
        <row r="1854">
          <cell r="A1854">
            <v>120210</v>
          </cell>
          <cell r="B1854" t="str">
            <v>MASTIQUE A BASE DE POLIURETANO</v>
          </cell>
          <cell r="C1854" t="str">
            <v>CM3   </v>
          </cell>
          <cell r="D1854">
            <v>0.13</v>
          </cell>
          <cell r="E1854">
            <v>0.03</v>
          </cell>
          <cell r="F1854">
            <v>0.16</v>
          </cell>
        </row>
        <row r="1855">
          <cell r="A1855">
            <v>120212</v>
          </cell>
          <cell r="B1855" t="str">
            <v>IMPERMEAB. FLEXÍVEL INCLUSIVE BASE (TRANSIÇÃO) SEMI FLEXIVEL</v>
          </cell>
          <cell r="C1855" t="str">
            <v>m2    </v>
          </cell>
          <cell r="D1855">
            <v>40</v>
          </cell>
          <cell r="E1855">
            <v>0</v>
          </cell>
          <cell r="F1855">
            <v>40</v>
          </cell>
        </row>
        <row r="1856">
          <cell r="A1856">
            <v>120901</v>
          </cell>
          <cell r="B1856" t="str">
            <v>IMPERMEABILIZACAO-JARDINEIRA C/MANTA ANTI-RAIZ (COMPLETA)</v>
          </cell>
          <cell r="C1856" t="str">
            <v>m2    </v>
          </cell>
          <cell r="D1856">
            <v>39.16</v>
          </cell>
          <cell r="E1856">
            <v>11.35</v>
          </cell>
          <cell r="F1856">
            <v>50.51</v>
          </cell>
        </row>
        <row r="1857">
          <cell r="A1857">
            <v>120902</v>
          </cell>
          <cell r="B1857" t="str">
            <v>IMPERMEABILIZACAO VIGAS BALDRAMES E=2,0 CM</v>
          </cell>
          <cell r="C1857" t="str">
            <v>m2    </v>
          </cell>
          <cell r="D1857">
            <v>5.44</v>
          </cell>
          <cell r="E1857">
            <v>7.89</v>
          </cell>
          <cell r="F1857">
            <v>13.33</v>
          </cell>
        </row>
        <row r="1858">
          <cell r="A1858">
            <v>121001</v>
          </cell>
          <cell r="B1858" t="str">
            <v>IMPERMEABILIZACAO-REBAIXO BANHEIRO</v>
          </cell>
          <cell r="C1858" t="str">
            <v>m2    </v>
          </cell>
          <cell r="D1858">
            <v>3.11</v>
          </cell>
          <cell r="E1858">
            <v>2.12</v>
          </cell>
          <cell r="F1858">
            <v>5.23</v>
          </cell>
        </row>
        <row r="1859">
          <cell r="A1859">
            <v>121101</v>
          </cell>
          <cell r="B1859" t="str">
            <v>IMP.MURO DE ARRIMO C/EMULSAO ASFALT.(HIDROASFALTO)</v>
          </cell>
          <cell r="C1859" t="str">
            <v>m2    </v>
          </cell>
          <cell r="D1859">
            <v>3.06</v>
          </cell>
          <cell r="E1859">
            <v>1.75</v>
          </cell>
          <cell r="F1859">
            <v>4.8100000000000005</v>
          </cell>
        </row>
        <row r="1860">
          <cell r="A1860">
            <v>121102</v>
          </cell>
          <cell r="B1860" t="str">
            <v>&gt;</v>
          </cell>
          <cell r="C1860" t="str">
            <v>UD    </v>
          </cell>
          <cell r="D1860">
            <v>18.64</v>
          </cell>
          <cell r="E1860">
            <v>0</v>
          </cell>
          <cell r="F1860">
            <v>18.64</v>
          </cell>
        </row>
        <row r="1861">
          <cell r="A1861">
            <v>121103</v>
          </cell>
          <cell r="B1861" t="str">
            <v>&gt;</v>
          </cell>
          <cell r="C1861" t="str">
            <v>UD    </v>
          </cell>
          <cell r="D1861">
            <v>18.64</v>
          </cell>
          <cell r="E1861">
            <v>0</v>
          </cell>
          <cell r="F1861">
            <v>18.64</v>
          </cell>
        </row>
        <row r="1862">
          <cell r="A1862">
            <v>121104</v>
          </cell>
          <cell r="B1862" t="str">
            <v>&gt;</v>
          </cell>
          <cell r="C1862" t="str">
            <v>UD    </v>
          </cell>
          <cell r="D1862">
            <v>0</v>
          </cell>
          <cell r="E1862">
            <v>41.87</v>
          </cell>
          <cell r="F1862">
            <v>41.87</v>
          </cell>
        </row>
        <row r="1863">
          <cell r="A1863">
            <v>130000</v>
          </cell>
          <cell r="B1863" t="str">
            <v>ISOLAMENTO TERMICO E ACUSTICO</v>
          </cell>
          <cell r="D1863">
            <v>0</v>
          </cell>
          <cell r="E1863">
            <v>0</v>
          </cell>
          <cell r="F1863">
            <v>0</v>
          </cell>
        </row>
        <row r="1864">
          <cell r="A1864">
            <v>130103</v>
          </cell>
          <cell r="B1864" t="str">
            <v>ISOLAMENTO TERMICO C/VERMICULITA ESP=5 CM</v>
          </cell>
          <cell r="C1864" t="str">
            <v>m2    </v>
          </cell>
          <cell r="D1864">
            <v>13.75</v>
          </cell>
          <cell r="E1864">
            <v>1.3</v>
          </cell>
          <cell r="F1864">
            <v>15.05</v>
          </cell>
        </row>
        <row r="1865">
          <cell r="A1865">
            <v>130104</v>
          </cell>
          <cell r="B1865" t="str">
            <v>&gt;</v>
          </cell>
          <cell r="C1865" t="str">
            <v>UD    </v>
          </cell>
          <cell r="D1865">
            <v>18.64</v>
          </cell>
          <cell r="E1865">
            <v>0</v>
          </cell>
          <cell r="F1865">
            <v>18.64</v>
          </cell>
        </row>
        <row r="1866">
          <cell r="A1866">
            <v>130105</v>
          </cell>
          <cell r="B1866" t="str">
            <v>&gt;</v>
          </cell>
          <cell r="C1866" t="str">
            <v>UD    </v>
          </cell>
          <cell r="D1866">
            <v>18.64</v>
          </cell>
          <cell r="E1866">
            <v>0</v>
          </cell>
          <cell r="F1866">
            <v>18.64</v>
          </cell>
        </row>
        <row r="1867">
          <cell r="A1867">
            <v>130106</v>
          </cell>
          <cell r="B1867" t="str">
            <v>&gt;</v>
          </cell>
          <cell r="C1867" t="str">
            <v>UD    </v>
          </cell>
          <cell r="D1867">
            <v>0</v>
          </cell>
          <cell r="E1867">
            <v>41.87</v>
          </cell>
          <cell r="F1867">
            <v>41.87</v>
          </cell>
        </row>
        <row r="1868">
          <cell r="A1868">
            <v>130107</v>
          </cell>
          <cell r="B1868" t="str">
            <v>PROTECAO MEC./TERMICA C/VERMICULITA e=2,5 CM</v>
          </cell>
          <cell r="C1868" t="str">
            <v>m2    </v>
          </cell>
          <cell r="D1868">
            <v>8.45</v>
          </cell>
          <cell r="E1868">
            <v>3.72</v>
          </cell>
          <cell r="F1868">
            <v>12.17</v>
          </cell>
        </row>
        <row r="1869">
          <cell r="A1869">
            <v>130150</v>
          </cell>
          <cell r="B1869" t="str">
            <v>ISOLAMENTO TERM.ACUST.VERM.PAREDE (1CI:ICH:4V)1,5CM</v>
          </cell>
          <cell r="C1869" t="str">
            <v>m2    </v>
          </cell>
          <cell r="D1869">
            <v>8.52</v>
          </cell>
          <cell r="E1869">
            <v>7.02</v>
          </cell>
          <cell r="F1869">
            <v>15.54</v>
          </cell>
        </row>
        <row r="1870">
          <cell r="A1870">
            <v>140000</v>
          </cell>
          <cell r="B1870" t="str">
            <v>ESTRUTURA DE MADEIRA</v>
          </cell>
          <cell r="D1870">
            <v>0</v>
          </cell>
          <cell r="E1870">
            <v>0</v>
          </cell>
          <cell r="F1870">
            <v>0</v>
          </cell>
        </row>
        <row r="1871">
          <cell r="A1871">
            <v>140101</v>
          </cell>
          <cell r="B1871" t="str">
            <v>ESTRUTURA-TELHA CERAMICA V=3 A 7 M. C/FERRAGENS</v>
          </cell>
          <cell r="C1871" t="str">
            <v>m2    </v>
          </cell>
          <cell r="D1871">
            <v>40.2</v>
          </cell>
          <cell r="E1871">
            <v>15.6</v>
          </cell>
          <cell r="F1871">
            <v>55.8</v>
          </cell>
        </row>
        <row r="1872">
          <cell r="A1872">
            <v>140102</v>
          </cell>
          <cell r="B1872" t="str">
            <v>ESTRUTURA-TELHA CERAMICA V=7 A 10 M C/FERRAGENS</v>
          </cell>
          <cell r="C1872" t="str">
            <v>m2    </v>
          </cell>
          <cell r="D1872">
            <v>41.95</v>
          </cell>
          <cell r="E1872">
            <v>19.5</v>
          </cell>
          <cell r="F1872">
            <v>61.45</v>
          </cell>
        </row>
        <row r="1873">
          <cell r="A1873">
            <v>140103</v>
          </cell>
          <cell r="B1873" t="str">
            <v>ESTRUTURA-TELHA CERAMICA V=10-13 M. C/FERRAGENS</v>
          </cell>
          <cell r="C1873" t="str">
            <v>m2    </v>
          </cell>
          <cell r="D1873">
            <v>45.17</v>
          </cell>
          <cell r="E1873">
            <v>23.4</v>
          </cell>
          <cell r="F1873">
            <v>68.57</v>
          </cell>
        </row>
        <row r="1874">
          <cell r="A1874">
            <v>140111</v>
          </cell>
          <cell r="B1874" t="str">
            <v>MÃO DE OBRA ESTR.MAD.TELHA CERÂMICA V=3 A 7 M</v>
          </cell>
          <cell r="C1874" t="str">
            <v>m2    </v>
          </cell>
          <cell r="D1874">
            <v>0.58</v>
          </cell>
          <cell r="E1874">
            <v>15.6</v>
          </cell>
          <cell r="F1874">
            <v>16.18</v>
          </cell>
        </row>
        <row r="1875">
          <cell r="A1875">
            <v>140112</v>
          </cell>
          <cell r="B1875" t="str">
            <v>MÃO DE OBRA ESTR.MAD.TELHA CERÂMICA V=7 A 10 M</v>
          </cell>
          <cell r="C1875" t="str">
            <v>m2    </v>
          </cell>
          <cell r="D1875">
            <v>0.58</v>
          </cell>
          <cell r="E1875">
            <v>19.5</v>
          </cell>
          <cell r="F1875">
            <v>20.08</v>
          </cell>
        </row>
        <row r="1876">
          <cell r="A1876">
            <v>140113</v>
          </cell>
          <cell r="B1876" t="str">
            <v>MÃO DE OBRA ESTR.MAD.TELHA CERÂMICA V=10 A 13 M</v>
          </cell>
          <cell r="C1876" t="str">
            <v>m2    </v>
          </cell>
          <cell r="D1876">
            <v>0.58</v>
          </cell>
          <cell r="E1876">
            <v>23.4</v>
          </cell>
          <cell r="F1876">
            <v>23.98</v>
          </cell>
        </row>
        <row r="1877">
          <cell r="A1877">
            <v>140118</v>
          </cell>
          <cell r="B1877" t="str">
            <v>MÃO DE OBRA P/ESTR.MAD.EM TESOURA TELHA FIBROCIMENTO</v>
          </cell>
          <cell r="C1877" t="str">
            <v>m2    </v>
          </cell>
          <cell r="D1877">
            <v>0.08</v>
          </cell>
          <cell r="E1877">
            <v>13</v>
          </cell>
          <cell r="F1877">
            <v>13.08</v>
          </cell>
        </row>
        <row r="1878">
          <cell r="A1878">
            <v>140119</v>
          </cell>
          <cell r="B1878" t="str">
            <v>MAO DE OBRA P/ESTR.MADEIRA EM TERÇA TELHA FIBROCIMENTO</v>
          </cell>
          <cell r="C1878" t="str">
            <v>m2    </v>
          </cell>
          <cell r="D1878">
            <v>0.06</v>
          </cell>
          <cell r="E1878">
            <v>5.61</v>
          </cell>
          <cell r="F1878">
            <v>5.67</v>
          </cell>
        </row>
        <row r="1879">
          <cell r="A1879">
            <v>140200</v>
          </cell>
          <cell r="B1879" t="str">
            <v>EST.MAD.TELHA FIBROCIM.(SOMENTE TERCAS) C/FERRAGENS</v>
          </cell>
          <cell r="C1879" t="str">
            <v>m2    </v>
          </cell>
          <cell r="D1879">
            <v>12.14</v>
          </cell>
          <cell r="E1879">
            <v>5.61</v>
          </cell>
          <cell r="F1879">
            <v>17.75</v>
          </cell>
        </row>
        <row r="1880">
          <cell r="A1880">
            <v>140201</v>
          </cell>
          <cell r="B1880" t="str">
            <v>ESTRUT.-TELHA DE FIBROCIMENTO (C/TESOURA) C/FERRAGENS</v>
          </cell>
          <cell r="C1880" t="str">
            <v>m2    </v>
          </cell>
          <cell r="D1880">
            <v>27.83</v>
          </cell>
          <cell r="E1880">
            <v>13</v>
          </cell>
          <cell r="F1880">
            <v>40.83</v>
          </cell>
        </row>
        <row r="1881">
          <cell r="A1881">
            <v>140202</v>
          </cell>
          <cell r="B1881" t="str">
            <v>GRADEADO CAIBROS/RIPAS</v>
          </cell>
          <cell r="C1881" t="str">
            <v>m2    </v>
          </cell>
          <cell r="D1881">
            <v>19.92</v>
          </cell>
          <cell r="E1881">
            <v>4.68</v>
          </cell>
          <cell r="F1881">
            <v>24.6</v>
          </cell>
        </row>
        <row r="1882">
          <cell r="A1882">
            <v>140203</v>
          </cell>
          <cell r="B1882" t="str">
            <v>UTILIZAÇÃO DO CAIBRO NO LUGAR DO RIPAMENTO</v>
          </cell>
          <cell r="C1882" t="str">
            <v>m2    </v>
          </cell>
          <cell r="D1882">
            <v>17.84</v>
          </cell>
          <cell r="E1882">
            <v>1.96</v>
          </cell>
          <cell r="F1882">
            <v>19.8</v>
          </cell>
        </row>
        <row r="1883">
          <cell r="A1883">
            <v>140205</v>
          </cell>
          <cell r="B1883" t="str">
            <v>RIPAMENTO DE MADEIRA</v>
          </cell>
          <cell r="C1883" t="str">
            <v>m2    </v>
          </cell>
          <cell r="D1883">
            <v>7.22</v>
          </cell>
          <cell r="E1883">
            <v>2.34</v>
          </cell>
          <cell r="F1883">
            <v>9.56</v>
          </cell>
        </row>
        <row r="1884">
          <cell r="A1884">
            <v>140206</v>
          </cell>
          <cell r="B1884" t="str">
            <v>RIPÃO APARELHADO P/TELHADO</v>
          </cell>
          <cell r="C1884" t="str">
            <v>M     </v>
          </cell>
          <cell r="D1884">
            <v>7.06</v>
          </cell>
          <cell r="E1884">
            <v>2.97</v>
          </cell>
          <cell r="F1884">
            <v>10.03</v>
          </cell>
        </row>
        <row r="1885">
          <cell r="A1885">
            <v>140301</v>
          </cell>
          <cell r="B1885" t="str">
            <v>TRATAMENTO P/ESTRUTURA DE TELHADO</v>
          </cell>
          <cell r="C1885" t="str">
            <v>m2    </v>
          </cell>
          <cell r="D1885">
            <v>3.75</v>
          </cell>
          <cell r="E1885">
            <v>0.77</v>
          </cell>
          <cell r="F1885">
            <v>4.52</v>
          </cell>
        </row>
        <row r="1886">
          <cell r="A1886">
            <v>140302</v>
          </cell>
          <cell r="B1886" t="str">
            <v>&gt;</v>
          </cell>
          <cell r="C1886" t="str">
            <v>UD    </v>
          </cell>
          <cell r="D1886">
            <v>18.64</v>
          </cell>
          <cell r="E1886">
            <v>0</v>
          </cell>
          <cell r="F1886">
            <v>18.64</v>
          </cell>
        </row>
        <row r="1887">
          <cell r="A1887">
            <v>140303</v>
          </cell>
          <cell r="B1887" t="str">
            <v>&gt;</v>
          </cell>
          <cell r="C1887" t="str">
            <v>UD    </v>
          </cell>
          <cell r="D1887">
            <v>18.64</v>
          </cell>
          <cell r="E1887">
            <v>0</v>
          </cell>
          <cell r="F1887">
            <v>18.64</v>
          </cell>
        </row>
        <row r="1888">
          <cell r="A1888">
            <v>140304</v>
          </cell>
          <cell r="B1888" t="str">
            <v>&gt;</v>
          </cell>
          <cell r="C1888" t="str">
            <v>UD    </v>
          </cell>
          <cell r="D1888">
            <v>0</v>
          </cell>
          <cell r="E1888">
            <v>41.87</v>
          </cell>
          <cell r="F1888">
            <v>41.87</v>
          </cell>
        </row>
        <row r="1889">
          <cell r="A1889">
            <v>150000</v>
          </cell>
          <cell r="B1889" t="str">
            <v>ESTRUTURAS METALICAS</v>
          </cell>
          <cell r="D1889">
            <v>0</v>
          </cell>
          <cell r="E1889">
            <v>0</v>
          </cell>
          <cell r="F1889">
            <v>0</v>
          </cell>
        </row>
        <row r="1890">
          <cell r="A1890">
            <v>150101</v>
          </cell>
          <cell r="B1890" t="str">
            <v>ESTR.ARCOS ESPAC.=3 A 6 MTS.C/FUNDO ANTI-CORROSIVO</v>
          </cell>
          <cell r="C1890" t="str">
            <v>Kg    </v>
          </cell>
          <cell r="D1890">
            <v>7.7</v>
          </cell>
          <cell r="E1890">
            <v>0</v>
          </cell>
          <cell r="F1890">
            <v>7.7</v>
          </cell>
        </row>
        <row r="1891">
          <cell r="A1891">
            <v>150102</v>
          </cell>
          <cell r="B1891" t="str">
            <v>&gt;</v>
          </cell>
          <cell r="C1891" t="str">
            <v>UD    </v>
          </cell>
          <cell r="D1891">
            <v>18.64</v>
          </cell>
          <cell r="E1891">
            <v>0</v>
          </cell>
          <cell r="F1891">
            <v>18.64</v>
          </cell>
        </row>
        <row r="1892">
          <cell r="A1892">
            <v>150103</v>
          </cell>
          <cell r="B1892" t="str">
            <v>ESTRUTURA EM ACO TIPO USI SAC-300</v>
          </cell>
          <cell r="C1892" t="str">
            <v>Kg    </v>
          </cell>
          <cell r="D1892">
            <v>7.75</v>
          </cell>
          <cell r="E1892">
            <v>0</v>
          </cell>
          <cell r="F1892">
            <v>7.75</v>
          </cell>
        </row>
        <row r="1893">
          <cell r="A1893">
            <v>150105</v>
          </cell>
          <cell r="B1893" t="str">
            <v>ESTRUT. ESPACIAL AÇO DO TIPO USI SAC-300(C/PINT.ELETROSTATICA)</v>
          </cell>
          <cell r="C1893" t="str">
            <v>Kg    </v>
          </cell>
          <cell r="D1893">
            <v>9.7</v>
          </cell>
          <cell r="E1893">
            <v>0</v>
          </cell>
          <cell r="F1893">
            <v>9.7</v>
          </cell>
        </row>
        <row r="1894">
          <cell r="A1894">
            <v>150201</v>
          </cell>
          <cell r="B1894" t="str">
            <v>ESTR.TESOURAS ESP.=5 A 6,5 M C/FUNDO ANTI-CORROSIVO</v>
          </cell>
          <cell r="C1894" t="str">
            <v>Kg    </v>
          </cell>
          <cell r="D1894">
            <v>7.7</v>
          </cell>
          <cell r="E1894">
            <v>0</v>
          </cell>
          <cell r="F1894">
            <v>7.7</v>
          </cell>
        </row>
        <row r="1895">
          <cell r="A1895">
            <v>150202</v>
          </cell>
          <cell r="B1895" t="str">
            <v>EST.TES.PLANAS PRE-MOLD CONC.C/FUNDO ANTI-CORROS.</v>
          </cell>
          <cell r="C1895" t="str">
            <v>m2    </v>
          </cell>
          <cell r="D1895">
            <v>34.65</v>
          </cell>
          <cell r="E1895">
            <v>0</v>
          </cell>
          <cell r="F1895">
            <v>34.65</v>
          </cell>
        </row>
        <row r="1896">
          <cell r="A1896">
            <v>150203</v>
          </cell>
          <cell r="B1896" t="str">
            <v>VIGA DE ACO 50x127x17MM-COMP.=3,88M(PASSAR.ESCOLA)</v>
          </cell>
          <cell r="C1896" t="str">
            <v>Un    </v>
          </cell>
          <cell r="D1896">
            <v>84.96</v>
          </cell>
          <cell r="E1896">
            <v>0</v>
          </cell>
          <cell r="F1896">
            <v>84.96</v>
          </cell>
        </row>
        <row r="1897">
          <cell r="A1897">
            <v>150204</v>
          </cell>
          <cell r="B1897" t="str">
            <v>ESTRUT.ACO TIPO MR-250 C/FUNDO ANTI-CORROSIVO</v>
          </cell>
          <cell r="C1897" t="str">
            <v>Kg    </v>
          </cell>
          <cell r="D1897">
            <v>7.7</v>
          </cell>
          <cell r="E1897">
            <v>0</v>
          </cell>
          <cell r="F1897">
            <v>7.7</v>
          </cell>
        </row>
        <row r="1898">
          <cell r="A1898">
            <v>150205</v>
          </cell>
          <cell r="B1898" t="str">
            <v>ESTRUTURA EM ACO CA-25</v>
          </cell>
          <cell r="C1898" t="str">
            <v>Kg    </v>
          </cell>
          <cell r="D1898">
            <v>7.7</v>
          </cell>
          <cell r="E1898">
            <v>0</v>
          </cell>
          <cell r="F1898">
            <v>7.7</v>
          </cell>
        </row>
        <row r="1899">
          <cell r="A1899">
            <v>150206</v>
          </cell>
          <cell r="B1899" t="str">
            <v>&gt;</v>
          </cell>
          <cell r="C1899" t="str">
            <v>UD    </v>
          </cell>
          <cell r="D1899">
            <v>18.64</v>
          </cell>
          <cell r="E1899">
            <v>0</v>
          </cell>
          <cell r="F1899">
            <v>18.64</v>
          </cell>
        </row>
        <row r="1900">
          <cell r="A1900">
            <v>150207</v>
          </cell>
          <cell r="B1900" t="str">
            <v>&gt;</v>
          </cell>
          <cell r="C1900" t="str">
            <v>UD    </v>
          </cell>
          <cell r="D1900">
            <v>0</v>
          </cell>
          <cell r="E1900">
            <v>41.87</v>
          </cell>
          <cell r="F1900">
            <v>41.87</v>
          </cell>
        </row>
        <row r="1901">
          <cell r="A1901">
            <v>150208</v>
          </cell>
          <cell r="B1901" t="str">
            <v>CRUZETA METALICA P/CAIXA DAGUA</v>
          </cell>
          <cell r="C1901" t="str">
            <v>Un    </v>
          </cell>
          <cell r="D1901">
            <v>56.66</v>
          </cell>
          <cell r="E1901">
            <v>0</v>
          </cell>
          <cell r="F1901">
            <v>56.66</v>
          </cell>
        </row>
        <row r="1902">
          <cell r="A1902">
            <v>160000</v>
          </cell>
          <cell r="B1902" t="str">
            <v>COBERTURAS</v>
          </cell>
          <cell r="D1902">
            <v>0</v>
          </cell>
          <cell r="E1902">
            <v>0</v>
          </cell>
          <cell r="F1902">
            <v>0</v>
          </cell>
        </row>
        <row r="1903">
          <cell r="A1903">
            <v>160201</v>
          </cell>
          <cell r="B1903" t="str">
            <v>COBERTURA C/ TELHA FRANCESA</v>
          </cell>
          <cell r="C1903" t="str">
            <v>m2    </v>
          </cell>
          <cell r="D1903">
            <v>16.64</v>
          </cell>
          <cell r="E1903">
            <v>1.5</v>
          </cell>
          <cell r="F1903">
            <v>18.14</v>
          </cell>
        </row>
        <row r="1904">
          <cell r="A1904">
            <v>160202</v>
          </cell>
          <cell r="B1904" t="str">
            <v>CUMEEIRA P/TELHA FRANCESA</v>
          </cell>
          <cell r="C1904" t="str">
            <v>ML    </v>
          </cell>
          <cell r="D1904">
            <v>3.36</v>
          </cell>
          <cell r="E1904">
            <v>7.14</v>
          </cell>
          <cell r="F1904">
            <v>10.5</v>
          </cell>
        </row>
        <row r="1905">
          <cell r="A1905">
            <v>160301</v>
          </cell>
          <cell r="B1905" t="str">
            <v>COBERTURA C/TELHA COLONIAL</v>
          </cell>
          <cell r="C1905" t="str">
            <v>m2    </v>
          </cell>
          <cell r="D1905">
            <v>19.6</v>
          </cell>
          <cell r="E1905">
            <v>3.63</v>
          </cell>
          <cell r="F1905">
            <v>23.23</v>
          </cell>
        </row>
        <row r="1906">
          <cell r="A1906">
            <v>160302</v>
          </cell>
          <cell r="B1906" t="str">
            <v>CUMEEIRA P/TELHA COLONIAL</v>
          </cell>
          <cell r="C1906" t="str">
            <v>ML    </v>
          </cell>
          <cell r="D1906">
            <v>3.36</v>
          </cell>
          <cell r="E1906">
            <v>7.14</v>
          </cell>
          <cell r="F1906">
            <v>10.5</v>
          </cell>
        </row>
        <row r="1907">
          <cell r="A1907">
            <v>160401</v>
          </cell>
          <cell r="B1907" t="str">
            <v>COBERTURA C/ TELHA COLONIAL-PLAN</v>
          </cell>
          <cell r="C1907" t="str">
            <v>m2    </v>
          </cell>
          <cell r="D1907">
            <v>11.7</v>
          </cell>
          <cell r="E1907">
            <v>2.25</v>
          </cell>
          <cell r="F1907">
            <v>13.95</v>
          </cell>
        </row>
        <row r="1908">
          <cell r="A1908">
            <v>160402</v>
          </cell>
          <cell r="B1908" t="str">
            <v>CUMEEIRA  P/ TELHA COLONIAL-PLAN</v>
          </cell>
          <cell r="C1908" t="str">
            <v>ML    </v>
          </cell>
          <cell r="D1908">
            <v>3.36</v>
          </cell>
          <cell r="E1908">
            <v>7.14</v>
          </cell>
          <cell r="F1908">
            <v>10.5</v>
          </cell>
        </row>
        <row r="1909">
          <cell r="A1909">
            <v>160403</v>
          </cell>
          <cell r="B1909" t="str">
            <v>EMBOCAMENTO LATERAL  (OITOES)</v>
          </cell>
          <cell r="C1909" t="str">
            <v>ML    </v>
          </cell>
          <cell r="D1909">
            <v>1.53</v>
          </cell>
          <cell r="E1909">
            <v>3.93</v>
          </cell>
          <cell r="F1909">
            <v>5.46</v>
          </cell>
        </row>
        <row r="1910">
          <cell r="A1910">
            <v>160404</v>
          </cell>
          <cell r="B1910" t="str">
            <v>EMBOCAMENTO DE BEIRAL</v>
          </cell>
          <cell r="C1910" t="str">
            <v>M     </v>
          </cell>
          <cell r="D1910">
            <v>0.18</v>
          </cell>
          <cell r="E1910">
            <v>4.87</v>
          </cell>
          <cell r="F1910">
            <v>5.05</v>
          </cell>
        </row>
        <row r="1911">
          <cell r="A1911">
            <v>160421</v>
          </cell>
          <cell r="B1911" t="str">
            <v>MAO DE OBRA PARA COBERTURA C/TELHA COLONIAL PLAN</v>
          </cell>
          <cell r="C1911" t="str">
            <v>m2    </v>
          </cell>
          <cell r="D1911">
            <v>0</v>
          </cell>
          <cell r="E1911">
            <v>2.25</v>
          </cell>
          <cell r="F1911">
            <v>2.25</v>
          </cell>
        </row>
        <row r="1912">
          <cell r="A1912">
            <v>160501</v>
          </cell>
          <cell r="B1912" t="str">
            <v>COBERTURA C/TELHA ONDULADA</v>
          </cell>
          <cell r="C1912" t="str">
            <v>m2    </v>
          </cell>
          <cell r="D1912">
            <v>14.35</v>
          </cell>
          <cell r="E1912">
            <v>2.86</v>
          </cell>
          <cell r="F1912">
            <v>17.21</v>
          </cell>
        </row>
        <row r="1913">
          <cell r="A1913">
            <v>160502</v>
          </cell>
          <cell r="B1913" t="str">
            <v>CUMEEIRA  P/TELHA ONDULADA</v>
          </cell>
          <cell r="C1913" t="str">
            <v>ML    </v>
          </cell>
          <cell r="D1913">
            <v>19.26</v>
          </cell>
          <cell r="E1913">
            <v>1.56</v>
          </cell>
          <cell r="F1913">
            <v>20.82</v>
          </cell>
        </row>
        <row r="1914">
          <cell r="A1914">
            <v>160600</v>
          </cell>
          <cell r="B1914" t="str">
            <v>CALHA DE CHAPA GALVANIZADA</v>
          </cell>
          <cell r="C1914" t="str">
            <v>m2    </v>
          </cell>
          <cell r="D1914">
            <v>18.73</v>
          </cell>
          <cell r="E1914">
            <v>21.82</v>
          </cell>
          <cell r="F1914">
            <v>40.55</v>
          </cell>
        </row>
        <row r="1915">
          <cell r="A1915">
            <v>160601</v>
          </cell>
          <cell r="B1915" t="str">
            <v>CALHA DE CHAPA GALVANIZADA</v>
          </cell>
          <cell r="C1915" t="str">
            <v>ML    </v>
          </cell>
          <cell r="D1915">
            <v>11.24</v>
          </cell>
          <cell r="E1915">
            <v>13.09</v>
          </cell>
          <cell r="F1915">
            <v>24.33</v>
          </cell>
        </row>
        <row r="1916">
          <cell r="A1916">
            <v>160602</v>
          </cell>
          <cell r="B1916" t="str">
            <v>RUFO DE CHAPA GALVANIZADA</v>
          </cell>
          <cell r="C1916" t="str">
            <v>ML    </v>
          </cell>
          <cell r="D1916">
            <v>8.32</v>
          </cell>
          <cell r="E1916">
            <v>6.5</v>
          </cell>
          <cell r="F1916">
            <v>14.82</v>
          </cell>
        </row>
        <row r="1917">
          <cell r="A1917">
            <v>160603</v>
          </cell>
          <cell r="B1917" t="str">
            <v>RUFO DE CHAPA GALVANIZADA</v>
          </cell>
          <cell r="C1917" t="str">
            <v>m2    </v>
          </cell>
          <cell r="D1917">
            <v>31.09</v>
          </cell>
          <cell r="E1917">
            <v>16.26</v>
          </cell>
          <cell r="F1917">
            <v>47.35</v>
          </cell>
        </row>
        <row r="1918">
          <cell r="A1918">
            <v>160801</v>
          </cell>
          <cell r="B1918" t="str">
            <v>COBERTURA C/ CANALETE 49 C/ACESSORIOS</v>
          </cell>
          <cell r="C1918" t="str">
            <v>m2    </v>
          </cell>
          <cell r="D1918">
            <v>59.78</v>
          </cell>
          <cell r="E1918">
            <v>5.67</v>
          </cell>
          <cell r="F1918">
            <v>65.45</v>
          </cell>
        </row>
        <row r="1919">
          <cell r="A1919">
            <v>160901</v>
          </cell>
          <cell r="B1919" t="str">
            <v>COBERTURA C/ CANALETE 90 C/ACESSORIOS</v>
          </cell>
          <cell r="C1919" t="str">
            <v>m2    </v>
          </cell>
          <cell r="D1919">
            <v>40.47</v>
          </cell>
          <cell r="E1919">
            <v>7.08</v>
          </cell>
          <cell r="F1919">
            <v>47.55</v>
          </cell>
        </row>
        <row r="1920">
          <cell r="A1920">
            <v>160902</v>
          </cell>
          <cell r="B1920" t="str">
            <v>COBERTURA C/ TELHA MODULADA C/ACESSORIOS</v>
          </cell>
          <cell r="C1920" t="str">
            <v>m2    </v>
          </cell>
          <cell r="D1920">
            <v>46.48</v>
          </cell>
          <cell r="E1920">
            <v>5.67</v>
          </cell>
          <cell r="F1920">
            <v>52.15</v>
          </cell>
        </row>
        <row r="1921">
          <cell r="A1921">
            <v>160903</v>
          </cell>
          <cell r="B1921" t="str">
            <v>COBERTURA C/ ETERMAX C/ACESSORIOS</v>
          </cell>
          <cell r="C1921" t="str">
            <v>m2    </v>
          </cell>
          <cell r="D1921">
            <v>32.42</v>
          </cell>
          <cell r="E1921">
            <v>3.38</v>
          </cell>
          <cell r="F1921">
            <v>35.8</v>
          </cell>
        </row>
        <row r="1922">
          <cell r="A1922">
            <v>160904</v>
          </cell>
          <cell r="B1922" t="str">
            <v>COBERTURA C/TELHA AUTOPORTANTE METALICA</v>
          </cell>
          <cell r="C1922" t="str">
            <v>m2    </v>
          </cell>
          <cell r="D1922">
            <v>100</v>
          </cell>
          <cell r="E1922">
            <v>0</v>
          </cell>
          <cell r="F1922">
            <v>100</v>
          </cell>
        </row>
        <row r="1923">
          <cell r="A1923">
            <v>160905</v>
          </cell>
          <cell r="B1923" t="str">
            <v>COBERTURA C/TELHA ALUMINIO 0.5 MM</v>
          </cell>
          <cell r="C1923" t="str">
            <v>m2    </v>
          </cell>
          <cell r="D1923">
            <v>42.5</v>
          </cell>
          <cell r="E1923">
            <v>2.08</v>
          </cell>
          <cell r="F1923">
            <v>44.58</v>
          </cell>
        </row>
        <row r="1924">
          <cell r="A1924">
            <v>160906</v>
          </cell>
          <cell r="B1924" t="str">
            <v>COB.C/TELHA FIBER-GLASS C/VÉU PROTEÇÃO/ACESSÓRIOS-1MM</v>
          </cell>
          <cell r="C1924" t="str">
            <v>m2    </v>
          </cell>
          <cell r="D1924">
            <v>35.12</v>
          </cell>
          <cell r="E1924">
            <v>2.08</v>
          </cell>
          <cell r="F1924">
            <v>37.2</v>
          </cell>
        </row>
        <row r="1925">
          <cell r="A1925">
            <v>160907</v>
          </cell>
          <cell r="B1925" t="str">
            <v>EMPENA DE TELHA VOGATEX</v>
          </cell>
          <cell r="C1925" t="str">
            <v>m2    </v>
          </cell>
          <cell r="D1925">
            <v>23.63</v>
          </cell>
          <cell r="E1925">
            <v>13.29</v>
          </cell>
          <cell r="F1925">
            <v>36.92</v>
          </cell>
        </row>
        <row r="1926">
          <cell r="A1926">
            <v>160908</v>
          </cell>
          <cell r="B1926" t="str">
            <v>RIPAMENTO DE ARGAMASSA</v>
          </cell>
          <cell r="C1926" t="str">
            <v>m2    </v>
          </cell>
          <cell r="D1926">
            <v>1.11</v>
          </cell>
          <cell r="E1926">
            <v>2.77</v>
          </cell>
          <cell r="F1926">
            <v>3.88</v>
          </cell>
        </row>
        <row r="1927">
          <cell r="A1927">
            <v>160909</v>
          </cell>
          <cell r="B1927" t="str">
            <v>FECHAM.LATERAL TELHA PINT.ELETROSTATICA #0,65 mm C/ ACESSÓRIOS</v>
          </cell>
          <cell r="C1927" t="str">
            <v>m2    </v>
          </cell>
          <cell r="D1927">
            <v>34.85</v>
          </cell>
          <cell r="E1927">
            <v>4.5600000000000005</v>
          </cell>
          <cell r="F1927">
            <v>39.41</v>
          </cell>
        </row>
        <row r="1928">
          <cell r="A1928">
            <v>160910</v>
          </cell>
          <cell r="B1928" t="str">
            <v>FECH.LAT.TELHA PINT.ELETROSTICA.# 0,5 MM C/ ACESSORIOS</v>
          </cell>
          <cell r="C1928" t="str">
            <v>m2    </v>
          </cell>
          <cell r="D1928">
            <v>23.5</v>
          </cell>
          <cell r="E1928">
            <v>4.5600000000000005</v>
          </cell>
          <cell r="F1928">
            <v>28.06</v>
          </cell>
        </row>
        <row r="1929">
          <cell r="A1929">
            <v>160911</v>
          </cell>
          <cell r="B1929" t="str">
            <v>COB.C/TELHA FIBER-GLASS C/VÉU PROTEÇÃO 1,5  MM C/ ACESSORIOS</v>
          </cell>
          <cell r="C1929" t="str">
            <v>m2    </v>
          </cell>
          <cell r="D1929">
            <v>47.99</v>
          </cell>
          <cell r="E1929">
            <v>2.08</v>
          </cell>
          <cell r="F1929">
            <v>50.07</v>
          </cell>
        </row>
        <row r="1930">
          <cell r="A1930">
            <v>160963</v>
          </cell>
          <cell r="B1930" t="str">
            <v>CUMMEIRA P/TELHA GALV.TRAPEZ.0,43MM</v>
          </cell>
          <cell r="C1930" t="str">
            <v>M     </v>
          </cell>
          <cell r="D1930">
            <v>13.61</v>
          </cell>
          <cell r="E1930">
            <v>1.04</v>
          </cell>
          <cell r="F1930">
            <v>14.65</v>
          </cell>
        </row>
        <row r="1931">
          <cell r="A1931">
            <v>160964</v>
          </cell>
          <cell r="B1931" t="str">
            <v>CUMEEIRA P/TELHA GALVANIZADA TRAPEZOIDAL 0,5 MM</v>
          </cell>
          <cell r="C1931" t="str">
            <v>ML    </v>
          </cell>
          <cell r="D1931">
            <v>14.69</v>
          </cell>
          <cell r="E1931">
            <v>1.04</v>
          </cell>
          <cell r="F1931">
            <v>15.73</v>
          </cell>
        </row>
        <row r="1932">
          <cell r="A1932">
            <v>160965</v>
          </cell>
          <cell r="B1932" t="str">
            <v>CUMEEIRA P/TELHA GALVANIZADA ONDULADA 0,5 MM</v>
          </cell>
          <cell r="C1932" t="str">
            <v>ML    </v>
          </cell>
          <cell r="D1932">
            <v>14.69</v>
          </cell>
          <cell r="E1932">
            <v>1.04</v>
          </cell>
          <cell r="F1932">
            <v>15.73</v>
          </cell>
        </row>
        <row r="1933">
          <cell r="A1933">
            <v>160966</v>
          </cell>
          <cell r="B1933" t="str">
            <v>COBERTURA C/TELHAS GALV. OND. 0,5 MM C/ACESSORIOS</v>
          </cell>
          <cell r="C1933" t="str">
            <v>m2    </v>
          </cell>
          <cell r="D1933">
            <v>24.03</v>
          </cell>
          <cell r="E1933">
            <v>2.08</v>
          </cell>
          <cell r="F1933">
            <v>26.11</v>
          </cell>
        </row>
        <row r="1934">
          <cell r="A1934">
            <v>160967</v>
          </cell>
          <cell r="B1934" t="str">
            <v>COBERTURA C/TELHA CHAPA GALV. TRAP.05 mm C/ACESSORIOS</v>
          </cell>
          <cell r="C1934" t="str">
            <v>m2    </v>
          </cell>
          <cell r="D1934">
            <v>24.03</v>
          </cell>
          <cell r="E1934">
            <v>2.08</v>
          </cell>
          <cell r="F1934">
            <v>26.11</v>
          </cell>
        </row>
        <row r="1935">
          <cell r="A1935">
            <v>160968</v>
          </cell>
          <cell r="B1935" t="str">
            <v>&gt;</v>
          </cell>
          <cell r="C1935" t="str">
            <v>UD    </v>
          </cell>
          <cell r="D1935">
            <v>18.64</v>
          </cell>
          <cell r="E1935">
            <v>0</v>
          </cell>
          <cell r="F1935">
            <v>18.64</v>
          </cell>
        </row>
        <row r="1936">
          <cell r="A1936">
            <v>160969</v>
          </cell>
          <cell r="B1936" t="str">
            <v>COBERT.C/TELHA CH.GALV.TRAPEZ. 0,43 MM C/ACESSORIOS</v>
          </cell>
          <cell r="C1936" t="str">
            <v>m2    </v>
          </cell>
          <cell r="D1936">
            <v>22.14</v>
          </cell>
          <cell r="E1936">
            <v>2.08</v>
          </cell>
          <cell r="F1936">
            <v>24.22</v>
          </cell>
        </row>
        <row r="1937">
          <cell r="A1937">
            <v>160970</v>
          </cell>
          <cell r="B1937" t="str">
            <v>FECHAMENTO LAT.TELHA TRAPEZ.0,43 MM</v>
          </cell>
          <cell r="C1937" t="str">
            <v>m2    </v>
          </cell>
          <cell r="D1937">
            <v>19.65</v>
          </cell>
          <cell r="E1937">
            <v>4.5600000000000005</v>
          </cell>
          <cell r="F1937">
            <v>24.21</v>
          </cell>
        </row>
        <row r="1938">
          <cell r="A1938">
            <v>161001</v>
          </cell>
          <cell r="B1938" t="str">
            <v>&gt;</v>
          </cell>
          <cell r="C1938" t="str">
            <v>UD    </v>
          </cell>
          <cell r="D1938">
            <v>18.64</v>
          </cell>
          <cell r="E1938">
            <v>0</v>
          </cell>
          <cell r="F1938">
            <v>18.64</v>
          </cell>
        </row>
        <row r="1939">
          <cell r="A1939">
            <v>161002</v>
          </cell>
          <cell r="B1939" t="str">
            <v>&gt;</v>
          </cell>
          <cell r="C1939" t="str">
            <v>UD    </v>
          </cell>
          <cell r="D1939">
            <v>0</v>
          </cell>
          <cell r="E1939">
            <v>41.87</v>
          </cell>
          <cell r="F1939">
            <v>41.87</v>
          </cell>
        </row>
        <row r="1940">
          <cell r="A1940">
            <v>170000</v>
          </cell>
          <cell r="B1940" t="str">
            <v>ESQUADRIAS DE MADEIRA</v>
          </cell>
          <cell r="D1940">
            <v>0</v>
          </cell>
          <cell r="E1940">
            <v>0</v>
          </cell>
          <cell r="F1940">
            <v>0</v>
          </cell>
        </row>
        <row r="1941">
          <cell r="A1941">
            <v>170010</v>
          </cell>
          <cell r="B1941" t="str">
            <v>ALIZAR</v>
          </cell>
          <cell r="C1941" t="str">
            <v>ML    </v>
          </cell>
          <cell r="D1941">
            <v>3.26</v>
          </cell>
          <cell r="E1941">
            <v>0.48</v>
          </cell>
          <cell r="F1941">
            <v>3.74</v>
          </cell>
        </row>
        <row r="1942">
          <cell r="A1942">
            <v>170015</v>
          </cell>
          <cell r="B1942" t="str">
            <v>PORTAL</v>
          </cell>
          <cell r="C1942" t="str">
            <v>Jg    </v>
          </cell>
          <cell r="D1942">
            <v>82.85</v>
          </cell>
          <cell r="E1942">
            <v>40.13</v>
          </cell>
          <cell r="F1942">
            <v>122.98</v>
          </cell>
        </row>
        <row r="1943">
          <cell r="A1943">
            <v>170101</v>
          </cell>
          <cell r="B1943" t="str">
            <v>PORTA LISA 60x210 C/PORTAL E ALISAR S/FERRAGENS</v>
          </cell>
          <cell r="C1943" t="str">
            <v>Un    </v>
          </cell>
          <cell r="D1943">
            <v>146.76</v>
          </cell>
          <cell r="E1943">
            <v>54.86</v>
          </cell>
          <cell r="F1943">
            <v>201.62</v>
          </cell>
        </row>
        <row r="1944">
          <cell r="A1944">
            <v>170102</v>
          </cell>
          <cell r="B1944" t="str">
            <v>PORTA LISA 70x210 C/PORTAL E ALISAR S/FERRAGENS</v>
          </cell>
          <cell r="C1944" t="str">
            <v>Un    </v>
          </cell>
          <cell r="D1944">
            <v>146.76</v>
          </cell>
          <cell r="E1944">
            <v>54.86</v>
          </cell>
          <cell r="F1944">
            <v>201.62</v>
          </cell>
        </row>
        <row r="1945">
          <cell r="A1945">
            <v>170103</v>
          </cell>
          <cell r="B1945" t="str">
            <v>PORTA LISA 80x210 C/PORTAL E ALISAR S/FERRAGENS</v>
          </cell>
          <cell r="C1945" t="str">
            <v>Un    </v>
          </cell>
          <cell r="D1945">
            <v>146.76</v>
          </cell>
          <cell r="E1945">
            <v>54.86</v>
          </cell>
          <cell r="F1945">
            <v>201.62</v>
          </cell>
        </row>
        <row r="1946">
          <cell r="A1946">
            <v>170104</v>
          </cell>
          <cell r="B1946" t="str">
            <v>PORTA DE SANIT.60x180 C/PORTAL /ALISAR S/FERRAGENS</v>
          </cell>
          <cell r="C1946" t="str">
            <v>Un    </v>
          </cell>
          <cell r="D1946">
            <v>146.73</v>
          </cell>
          <cell r="E1946">
            <v>54.86</v>
          </cell>
          <cell r="F1946">
            <v>201.59</v>
          </cell>
        </row>
        <row r="1947">
          <cell r="A1947">
            <v>170105</v>
          </cell>
          <cell r="B1947" t="str">
            <v>PORTA ALMOFADADA C/PORTAL E ALISARES S/FERRAGENS</v>
          </cell>
          <cell r="C1947" t="str">
            <v>Un    </v>
          </cell>
          <cell r="D1947">
            <v>203.76</v>
          </cell>
          <cell r="E1947">
            <v>54.86</v>
          </cell>
          <cell r="F1947">
            <v>258.62</v>
          </cell>
        </row>
        <row r="1948">
          <cell r="A1948">
            <v>170106</v>
          </cell>
          <cell r="B1948" t="str">
            <v>PORTA REV.C/FORM.P/BOX C/PORTAL/ALISAR S/FERRAGENS</v>
          </cell>
          <cell r="C1948" t="str">
            <v>Un    </v>
          </cell>
          <cell r="D1948">
            <v>203.48</v>
          </cell>
          <cell r="E1948">
            <v>60.28</v>
          </cell>
          <cell r="F1948">
            <v>263.76</v>
          </cell>
        </row>
        <row r="1949">
          <cell r="A1949">
            <v>170107</v>
          </cell>
          <cell r="B1949" t="str">
            <v>FOLHA DE PORTA LISA 60/70/80X210</v>
          </cell>
          <cell r="C1949" t="str">
            <v>Un    </v>
          </cell>
          <cell r="D1949">
            <v>45</v>
          </cell>
          <cell r="E1949">
            <v>6.5</v>
          </cell>
          <cell r="F1949">
            <v>51.5</v>
          </cell>
        </row>
        <row r="1950">
          <cell r="A1950">
            <v>170108</v>
          </cell>
          <cell r="B1950" t="str">
            <v>FOLHA DE PORTA FORMICADA - 70/90 X 210</v>
          </cell>
          <cell r="C1950" t="str">
            <v>Un    </v>
          </cell>
          <cell r="D1950">
            <v>152.99</v>
          </cell>
          <cell r="E1950">
            <v>18.1</v>
          </cell>
          <cell r="F1950">
            <v>171.09</v>
          </cell>
        </row>
        <row r="1951">
          <cell r="A1951">
            <v>170109</v>
          </cell>
          <cell r="B1951" t="str">
            <v>FOLHA DE PORTA FORMICADA 60X210 OU 60X180</v>
          </cell>
          <cell r="C1951" t="str">
            <v>Un    </v>
          </cell>
          <cell r="D1951">
            <v>101.72</v>
          </cell>
          <cell r="E1951">
            <v>18.1</v>
          </cell>
          <cell r="F1951">
            <v>119.82</v>
          </cell>
        </row>
        <row r="1952">
          <cell r="A1952">
            <v>170110</v>
          </cell>
          <cell r="B1952" t="str">
            <v>PORTA FORMICADA P/ARMARIO SEM FERRAGENS</v>
          </cell>
          <cell r="C1952" t="str">
            <v>m2    </v>
          </cell>
          <cell r="D1952">
            <v>34.78</v>
          </cell>
          <cell r="E1952">
            <v>12.32</v>
          </cell>
          <cell r="F1952">
            <v>47.1</v>
          </cell>
        </row>
        <row r="1953">
          <cell r="A1953">
            <v>170111</v>
          </cell>
          <cell r="B1953" t="str">
            <v>PORTA LISA 90/100X210 C/PORTAL E ALISAR S/FERRAGENS</v>
          </cell>
          <cell r="C1953" t="str">
            <v>Un    </v>
          </cell>
          <cell r="D1953">
            <v>146.76</v>
          </cell>
          <cell r="E1953">
            <v>54.86</v>
          </cell>
          <cell r="F1953">
            <v>201.62</v>
          </cell>
        </row>
        <row r="1954">
          <cell r="A1954">
            <v>170112</v>
          </cell>
          <cell r="B1954" t="str">
            <v>FOLHA DE PORTA LISA 100 X 210</v>
          </cell>
          <cell r="C1954" t="str">
            <v>Un    </v>
          </cell>
          <cell r="D1954">
            <v>51.2</v>
          </cell>
          <cell r="E1954">
            <v>6.5</v>
          </cell>
          <cell r="F1954">
            <v>57.7</v>
          </cell>
        </row>
        <row r="1955">
          <cell r="A1955">
            <v>170120</v>
          </cell>
          <cell r="B1955" t="str">
            <v>FOLHA DE PORTA ALMOFADADA 60/70/80X210</v>
          </cell>
          <cell r="C1955" t="str">
            <v>Un    </v>
          </cell>
          <cell r="D1955">
            <v>102</v>
          </cell>
          <cell r="E1955">
            <v>6.5</v>
          </cell>
          <cell r="F1955">
            <v>108.5</v>
          </cell>
        </row>
        <row r="1956">
          <cell r="A1956">
            <v>170201</v>
          </cell>
          <cell r="B1956" t="str">
            <v>PORTA DE CEREJEIRA C/PORTAL E ALISAR SEM FERRAGENS</v>
          </cell>
          <cell r="C1956" t="str">
            <v>Un    </v>
          </cell>
          <cell r="D1956">
            <v>220.56</v>
          </cell>
          <cell r="E1956">
            <v>54.86</v>
          </cell>
          <cell r="F1956">
            <v>275.42</v>
          </cell>
        </row>
        <row r="1957">
          <cell r="A1957">
            <v>170202</v>
          </cell>
          <cell r="B1957" t="str">
            <v>&gt;</v>
          </cell>
          <cell r="C1957" t="str">
            <v>UD    </v>
          </cell>
          <cell r="D1957">
            <v>18.64</v>
          </cell>
          <cell r="E1957">
            <v>0</v>
          </cell>
          <cell r="F1957">
            <v>18.64</v>
          </cell>
        </row>
        <row r="1958">
          <cell r="A1958">
            <v>170301</v>
          </cell>
          <cell r="B1958" t="str">
            <v>&gt;</v>
          </cell>
          <cell r="C1958" t="str">
            <v>UD    </v>
          </cell>
          <cell r="D1958">
            <v>18.64</v>
          </cell>
          <cell r="E1958">
            <v>0</v>
          </cell>
          <cell r="F1958">
            <v>18.64</v>
          </cell>
        </row>
        <row r="1959">
          <cell r="A1959">
            <v>170302</v>
          </cell>
          <cell r="B1959" t="str">
            <v>&gt;</v>
          </cell>
          <cell r="C1959" t="str">
            <v>UD    </v>
          </cell>
          <cell r="D1959">
            <v>0</v>
          </cell>
          <cell r="E1959">
            <v>41.87</v>
          </cell>
          <cell r="F1959">
            <v>41.87</v>
          </cell>
        </row>
        <row r="1960">
          <cell r="A1960">
            <v>180000</v>
          </cell>
          <cell r="B1960" t="str">
            <v>ESQUADRIAS METALICAS</v>
          </cell>
          <cell r="D1960">
            <v>0</v>
          </cell>
          <cell r="E1960">
            <v>0</v>
          </cell>
          <cell r="F1960">
            <v>0</v>
          </cell>
        </row>
        <row r="1961">
          <cell r="A1961">
            <v>180101</v>
          </cell>
          <cell r="B1961" t="str">
            <v>CAIXILHO ALUMINIO BASC./CORRER C/FERR.(M.O.FAB.INC.MAT.)</v>
          </cell>
          <cell r="C1961" t="str">
            <v>m2    </v>
          </cell>
          <cell r="D1961">
            <v>161.82</v>
          </cell>
          <cell r="E1961">
            <v>16.33</v>
          </cell>
          <cell r="F1961">
            <v>178.15</v>
          </cell>
        </row>
        <row r="1962">
          <cell r="A1962">
            <v>180102</v>
          </cell>
          <cell r="B1962" t="str">
            <v>ESQUADRIA ALUMINIO VENEZ.C/FERR.(M.O.FAB.INC.MAT.)</v>
          </cell>
          <cell r="C1962" t="str">
            <v>m2    </v>
          </cell>
          <cell r="D1962">
            <v>335.15</v>
          </cell>
          <cell r="E1962">
            <v>16.33</v>
          </cell>
          <cell r="F1962">
            <v>351.48</v>
          </cell>
        </row>
        <row r="1963">
          <cell r="A1963">
            <v>180103</v>
          </cell>
          <cell r="B1963" t="str">
            <v>PORTA DE ABRIR EM ALUMINIO C/FERR.(M.O.FAB.INC.MAT.)</v>
          </cell>
          <cell r="C1963" t="str">
            <v>m2    </v>
          </cell>
          <cell r="D1963">
            <v>250.78</v>
          </cell>
          <cell r="E1963">
            <v>15.31</v>
          </cell>
          <cell r="F1963">
            <v>266.09</v>
          </cell>
        </row>
        <row r="1964">
          <cell r="A1964">
            <v>180104</v>
          </cell>
          <cell r="B1964" t="str">
            <v>PORTA DE ALUMINIO VENEZIANA C/FERR.(M.O.FAB.INC.MAT.)</v>
          </cell>
          <cell r="C1964" t="str">
            <v>m2    </v>
          </cell>
          <cell r="D1964">
            <v>388.29</v>
          </cell>
          <cell r="E1964">
            <v>15.31</v>
          </cell>
          <cell r="F1964">
            <v>403.6</v>
          </cell>
        </row>
        <row r="1965">
          <cell r="A1965">
            <v>180105</v>
          </cell>
          <cell r="B1965" t="str">
            <v>ESQUADRIA ALUMINIO MAXIMO AR C/FERR.(M.O.FAB.INC.MAT.)</v>
          </cell>
          <cell r="C1965" t="str">
            <v>m2    </v>
          </cell>
          <cell r="D1965">
            <v>187.96</v>
          </cell>
          <cell r="E1965">
            <v>16.33</v>
          </cell>
          <cell r="F1965">
            <v>204.29</v>
          </cell>
        </row>
        <row r="1966">
          <cell r="A1966">
            <v>180111</v>
          </cell>
          <cell r="B1966" t="str">
            <v>CAIXILHO ALUM.ANODIZ.BASC./CORRER C/FERR.(M.O.FAB.INC.MAT.)</v>
          </cell>
          <cell r="C1966" t="str">
            <v>m2    </v>
          </cell>
          <cell r="D1966">
            <v>161.82</v>
          </cell>
          <cell r="E1966">
            <v>16.33</v>
          </cell>
          <cell r="F1966">
            <v>178.15</v>
          </cell>
        </row>
        <row r="1967">
          <cell r="A1967">
            <v>180112</v>
          </cell>
          <cell r="B1967" t="str">
            <v>ESQUADRIA ALUM.ANODIZ.VENEZ. C/FERR.(M.O.FAB.INC.MAT.)</v>
          </cell>
          <cell r="C1967" t="str">
            <v>m2    </v>
          </cell>
          <cell r="D1967">
            <v>335.15</v>
          </cell>
          <cell r="E1967">
            <v>16.33</v>
          </cell>
          <cell r="F1967">
            <v>351.48</v>
          </cell>
        </row>
        <row r="1968">
          <cell r="A1968">
            <v>180113</v>
          </cell>
          <cell r="B1968" t="str">
            <v>PORTA DE ABRIR EM ALUM.ANODIZ.C/FERR.(M.O.FAB.INC.MAT.)</v>
          </cell>
          <cell r="C1968" t="str">
            <v>m2    </v>
          </cell>
          <cell r="D1968">
            <v>218.63</v>
          </cell>
          <cell r="E1968">
            <v>15.31</v>
          </cell>
          <cell r="F1968">
            <v>233.94</v>
          </cell>
        </row>
        <row r="1969">
          <cell r="A1969">
            <v>180114</v>
          </cell>
          <cell r="B1969" t="str">
            <v>PORTA DE ALUM.ANODIZ.VENEZIANA  C/FERR.(M.O.FAB.INC.MAT.)</v>
          </cell>
          <cell r="C1969" t="str">
            <v>m2    </v>
          </cell>
          <cell r="D1969">
            <v>388.29</v>
          </cell>
          <cell r="E1969">
            <v>15.31</v>
          </cell>
          <cell r="F1969">
            <v>403.6</v>
          </cell>
        </row>
        <row r="1970">
          <cell r="A1970">
            <v>180115</v>
          </cell>
          <cell r="B1970" t="str">
            <v>ESQUADRIA ALUM.ANODIZ.MAXIMO-AR C/FERR.(M.O.FAB.INC.MAT.)</v>
          </cell>
          <cell r="C1970" t="str">
            <v>m2    </v>
          </cell>
          <cell r="D1970">
            <v>179</v>
          </cell>
          <cell r="E1970">
            <v>16.33</v>
          </cell>
          <cell r="F1970">
            <v>195.33</v>
          </cell>
        </row>
        <row r="1971">
          <cell r="A1971">
            <v>180200</v>
          </cell>
          <cell r="B1971" t="str">
            <v>ESQ.FERRO T e CANT.1" e 7/8" - CH. ARREMATE C/FERRAGENS</v>
          </cell>
          <cell r="C1971" t="str">
            <v>m2    </v>
          </cell>
          <cell r="D1971">
            <v>105.85</v>
          </cell>
          <cell r="E1971">
            <v>20.03</v>
          </cell>
          <cell r="F1971">
            <v>125.88</v>
          </cell>
        </row>
        <row r="1972">
          <cell r="A1972">
            <v>180201</v>
          </cell>
          <cell r="B1972" t="str">
            <v>ESQ.FERRO T e CANTONEIRA 1"E 7/8" C/FERRAGENS</v>
          </cell>
          <cell r="C1972" t="str">
            <v>m2    </v>
          </cell>
          <cell r="D1972">
            <v>91.02</v>
          </cell>
          <cell r="E1972">
            <v>20.03</v>
          </cell>
          <cell r="F1972">
            <v>111.05</v>
          </cell>
        </row>
        <row r="1973">
          <cell r="A1973">
            <v>180202</v>
          </cell>
          <cell r="B1973" t="str">
            <v>ESQUAD.METALON/CHAPA DOBRADA No.14 C/FERRAGENS</v>
          </cell>
          <cell r="C1973" t="str">
            <v>m2    </v>
          </cell>
          <cell r="D1973">
            <v>214.1</v>
          </cell>
          <cell r="E1973">
            <v>17.51</v>
          </cell>
          <cell r="F1973">
            <v>231.61</v>
          </cell>
        </row>
        <row r="1974">
          <cell r="A1974">
            <v>180203</v>
          </cell>
          <cell r="B1974" t="str">
            <v>ESQUADRIA METALON VENEZIANA C/FERRAGENS</v>
          </cell>
          <cell r="C1974" t="str">
            <v>m2    </v>
          </cell>
          <cell r="D1974">
            <v>197.5</v>
          </cell>
          <cell r="E1974">
            <v>17.51</v>
          </cell>
          <cell r="F1974">
            <v>215.01</v>
          </cell>
        </row>
        <row r="1975">
          <cell r="A1975">
            <v>180204</v>
          </cell>
          <cell r="B1975" t="str">
            <v>PORTA CORTA FOGO COMPLETA</v>
          </cell>
          <cell r="C1975" t="str">
            <v>Un    </v>
          </cell>
          <cell r="D1975">
            <v>347.13</v>
          </cell>
          <cell r="E1975">
            <v>58.5</v>
          </cell>
          <cell r="F1975">
            <v>405.63</v>
          </cell>
        </row>
        <row r="1976">
          <cell r="A1976">
            <v>180205</v>
          </cell>
          <cell r="B1976" t="str">
            <v>PORTAL 70 x 210 METALICO</v>
          </cell>
          <cell r="C1976" t="str">
            <v>Un    </v>
          </cell>
          <cell r="D1976">
            <v>38.88</v>
          </cell>
          <cell r="E1976">
            <v>77</v>
          </cell>
          <cell r="F1976">
            <v>115.88</v>
          </cell>
        </row>
        <row r="1977">
          <cell r="A1977">
            <v>180206</v>
          </cell>
          <cell r="B1977" t="str">
            <v>PORTA MET. CELA DE PRISAO 90X250 CM C/FERRAGENS</v>
          </cell>
          <cell r="C1977" t="str">
            <v>Un    </v>
          </cell>
          <cell r="D1977">
            <v>842.5</v>
          </cell>
          <cell r="E1977">
            <v>65.92</v>
          </cell>
          <cell r="F1977">
            <v>908.42</v>
          </cell>
        </row>
        <row r="1978">
          <cell r="A1978">
            <v>180207</v>
          </cell>
          <cell r="B1978" t="str">
            <v>GRADE COM TELA ARTISTICA 2 X 2</v>
          </cell>
          <cell r="C1978" t="str">
            <v>m2    </v>
          </cell>
          <cell r="D1978">
            <v>80.68</v>
          </cell>
          <cell r="E1978">
            <v>0</v>
          </cell>
          <cell r="F1978">
            <v>80.68</v>
          </cell>
        </row>
        <row r="1979">
          <cell r="A1979">
            <v>180208</v>
          </cell>
          <cell r="B1979" t="str">
            <v>GRADE PROTECAO TIPO TIJOLINHO GP-1/GP-2</v>
          </cell>
          <cell r="C1979" t="str">
            <v>m2    </v>
          </cell>
          <cell r="D1979">
            <v>73.59</v>
          </cell>
          <cell r="E1979">
            <v>14.08</v>
          </cell>
          <cell r="F1979">
            <v>87.67</v>
          </cell>
        </row>
        <row r="1980">
          <cell r="A1980">
            <v>180210</v>
          </cell>
          <cell r="B1980" t="str">
            <v>GRADE PROTEÇÃO FERRO CHATO 1/8" X 3/4" NA ESQUADRIA</v>
          </cell>
          <cell r="C1980" t="str">
            <v>m2    </v>
          </cell>
          <cell r="D1980">
            <v>28.62</v>
          </cell>
          <cell r="E1980">
            <v>17.54</v>
          </cell>
          <cell r="F1980">
            <v>46.16</v>
          </cell>
        </row>
        <row r="1981">
          <cell r="A1981">
            <v>180230</v>
          </cell>
          <cell r="B1981" t="str">
            <v>GUICHE CANTONEIRA/GRADE P/VIDRO</v>
          </cell>
          <cell r="C1981" t="str">
            <v>m2    </v>
          </cell>
          <cell r="D1981">
            <v>183.06</v>
          </cell>
          <cell r="E1981">
            <v>147.67</v>
          </cell>
          <cell r="F1981">
            <v>330.73</v>
          </cell>
        </row>
        <row r="1982">
          <cell r="A1982">
            <v>180231</v>
          </cell>
          <cell r="B1982" t="str">
            <v>CORRIMAO TUBO FERRO GALVANIZADO 1.1/2"</v>
          </cell>
          <cell r="C1982" t="str">
            <v>ML    </v>
          </cell>
          <cell r="D1982">
            <v>58.71</v>
          </cell>
          <cell r="E1982">
            <v>37.68</v>
          </cell>
          <cell r="F1982">
            <v>96.39</v>
          </cell>
        </row>
        <row r="1983">
          <cell r="A1983">
            <v>180232</v>
          </cell>
          <cell r="B1983" t="str">
            <v>PORTAO TUBO GALVANIZADO DIAMETRO 1.1/2" C/FERRAGENS</v>
          </cell>
          <cell r="C1983" t="str">
            <v>m2    </v>
          </cell>
          <cell r="D1983">
            <v>221.79</v>
          </cell>
          <cell r="E1983">
            <v>135.17</v>
          </cell>
          <cell r="F1983">
            <v>356.96</v>
          </cell>
        </row>
        <row r="1984">
          <cell r="A1984">
            <v>180233</v>
          </cell>
          <cell r="B1984" t="str">
            <v>GUARDA CORPO TUBO FERRO GALVANIZADO 1.1/2"</v>
          </cell>
          <cell r="C1984" t="str">
            <v>m2    </v>
          </cell>
          <cell r="D1984">
            <v>125.04</v>
          </cell>
          <cell r="E1984">
            <v>78.32</v>
          </cell>
          <cell r="F1984">
            <v>203.36</v>
          </cell>
        </row>
        <row r="1985">
          <cell r="A1985">
            <v>180280</v>
          </cell>
          <cell r="B1985" t="str">
            <v>PORTAO TELA/TUBO FoGo PT1/PT2 C/FERRAGENS</v>
          </cell>
          <cell r="C1985" t="str">
            <v>m2    </v>
          </cell>
          <cell r="D1985">
            <v>129.81</v>
          </cell>
          <cell r="E1985">
            <v>16.98</v>
          </cell>
          <cell r="F1985">
            <v>146.79</v>
          </cell>
        </row>
        <row r="1986">
          <cell r="A1986">
            <v>180281</v>
          </cell>
          <cell r="B1986" t="str">
            <v>PORTAO TELA/TUBO FoGo PT3 C/FERRAGENS</v>
          </cell>
          <cell r="C1986" t="str">
            <v>m2    </v>
          </cell>
          <cell r="D1986">
            <v>139.56</v>
          </cell>
          <cell r="E1986">
            <v>16.02</v>
          </cell>
          <cell r="F1986">
            <v>155.58</v>
          </cell>
        </row>
        <row r="1987">
          <cell r="A1987">
            <v>180282</v>
          </cell>
          <cell r="B1987" t="str">
            <v>PORTAO TELA/TUBO FoGo PT10 C/FERRAGENS</v>
          </cell>
          <cell r="C1987" t="str">
            <v>m2    </v>
          </cell>
          <cell r="D1987">
            <v>173.84</v>
          </cell>
          <cell r="E1987">
            <v>16.02</v>
          </cell>
          <cell r="F1987">
            <v>189.86</v>
          </cell>
        </row>
        <row r="1988">
          <cell r="A1988">
            <v>180301</v>
          </cell>
          <cell r="B1988" t="str">
            <v>GRADIL DE PROTECAO ESCADA/SACADA</v>
          </cell>
          <cell r="C1988" t="str">
            <v>m2    </v>
          </cell>
          <cell r="D1988">
            <v>91.86</v>
          </cell>
          <cell r="E1988">
            <v>29.45</v>
          </cell>
          <cell r="F1988">
            <v>121.31</v>
          </cell>
        </row>
        <row r="1989">
          <cell r="A1989">
            <v>180302</v>
          </cell>
          <cell r="B1989" t="str">
            <v>PORTAO DE FERRO REDONDO PT-6 C/FERRAGENS</v>
          </cell>
          <cell r="C1989" t="str">
            <v>m2    </v>
          </cell>
          <cell r="D1989">
            <v>191.18</v>
          </cell>
          <cell r="E1989">
            <v>16.98</v>
          </cell>
          <cell r="F1989">
            <v>208.16</v>
          </cell>
        </row>
        <row r="1990">
          <cell r="A1990">
            <v>180303</v>
          </cell>
          <cell r="B1990" t="str">
            <v>PORTA DE ENROLAR C/FERRAGENS</v>
          </cell>
          <cell r="C1990" t="str">
            <v>m2    </v>
          </cell>
          <cell r="D1990">
            <v>108.19</v>
          </cell>
          <cell r="E1990">
            <v>21.33</v>
          </cell>
          <cell r="F1990">
            <v>129.52</v>
          </cell>
        </row>
        <row r="1991">
          <cell r="A1991">
            <v>180304</v>
          </cell>
          <cell r="B1991" t="str">
            <v>PORTAO DE ABRIR CHAPA 14  PT-4 C/FERRAGENS</v>
          </cell>
          <cell r="C1991" t="str">
            <v>m2    </v>
          </cell>
          <cell r="D1991">
            <v>114.29</v>
          </cell>
          <cell r="E1991">
            <v>16.02</v>
          </cell>
          <cell r="F1991">
            <v>130.31</v>
          </cell>
        </row>
        <row r="1992">
          <cell r="A1992">
            <v>180305</v>
          </cell>
          <cell r="B1992" t="str">
            <v>PORTAO DE TELA E CANO GALVANIZ. PT 9 C/FERRAGENS</v>
          </cell>
          <cell r="C1992" t="str">
            <v>m2    </v>
          </cell>
          <cell r="D1992">
            <v>172.4</v>
          </cell>
          <cell r="E1992">
            <v>16.98</v>
          </cell>
          <cell r="F1992">
            <v>189.38</v>
          </cell>
        </row>
        <row r="1993">
          <cell r="A1993">
            <v>180306</v>
          </cell>
          <cell r="B1993" t="str">
            <v>&gt;</v>
          </cell>
          <cell r="C1993" t="str">
            <v>UD    </v>
          </cell>
          <cell r="D1993">
            <v>18.64</v>
          </cell>
          <cell r="E1993">
            <v>0</v>
          </cell>
          <cell r="F1993">
            <v>18.64</v>
          </cell>
        </row>
        <row r="1994">
          <cell r="A1994">
            <v>180307</v>
          </cell>
          <cell r="B1994" t="str">
            <v>PORTAO /CHAPA TRAPEZ / TUBO DE ACO PT-5 C/FERRAGEM</v>
          </cell>
          <cell r="C1994" t="str">
            <v>m2    </v>
          </cell>
          <cell r="D1994">
            <v>136.44</v>
          </cell>
          <cell r="E1994">
            <v>16.02</v>
          </cell>
          <cell r="F1994">
            <v>152.46</v>
          </cell>
        </row>
        <row r="1995">
          <cell r="A1995">
            <v>180308</v>
          </cell>
          <cell r="B1995" t="str">
            <v>PORTAO CHAPA 14 / GRADE DE FERRO PT-7 C/FERRAGENS</v>
          </cell>
          <cell r="C1995" t="str">
            <v>m2    </v>
          </cell>
          <cell r="D1995">
            <v>230.08</v>
          </cell>
          <cell r="E1995">
            <v>16.98</v>
          </cell>
          <cell r="F1995">
            <v>247.06</v>
          </cell>
        </row>
        <row r="1996">
          <cell r="A1996">
            <v>180309</v>
          </cell>
          <cell r="B1996" t="str">
            <v>PORTAO CORRER / ABRIR CONJUGADO PT-8 C/FERRAGENS</v>
          </cell>
          <cell r="C1996" t="str">
            <v>m2    </v>
          </cell>
          <cell r="D1996">
            <v>108.55</v>
          </cell>
          <cell r="E1996">
            <v>16.02</v>
          </cell>
          <cell r="F1996">
            <v>124.57</v>
          </cell>
        </row>
        <row r="1997">
          <cell r="A1997">
            <v>180310</v>
          </cell>
          <cell r="B1997" t="str">
            <v>GRADE DE PROTECAO EM CANTONEIRA/FERRO QUADRADO GP3-GP4</v>
          </cell>
          <cell r="C1997" t="str">
            <v>m2    </v>
          </cell>
          <cell r="D1997">
            <v>110.12</v>
          </cell>
          <cell r="E1997">
            <v>14.08</v>
          </cell>
          <cell r="F1997">
            <v>124.2</v>
          </cell>
        </row>
        <row r="1998">
          <cell r="A1998">
            <v>180311</v>
          </cell>
          <cell r="B1998" t="str">
            <v>GRADE DE PROTECAO/TUBO INDUSTRIAL/FERRO REDONDO-GP5</v>
          </cell>
          <cell r="C1998" t="str">
            <v>m2    </v>
          </cell>
          <cell r="D1998">
            <v>85.54</v>
          </cell>
          <cell r="E1998">
            <v>8.66</v>
          </cell>
          <cell r="F1998">
            <v>94.2</v>
          </cell>
        </row>
        <row r="1999">
          <cell r="A1999">
            <v>180312</v>
          </cell>
          <cell r="B1999" t="str">
            <v>GRADE DE FRENTE/FERRO REDONDO C/ESTACA D=25 ARMADA - GF-1</v>
          </cell>
          <cell r="C1999" t="str">
            <v>m2    </v>
          </cell>
          <cell r="D1999">
            <v>72.05</v>
          </cell>
          <cell r="E1999">
            <v>10.33</v>
          </cell>
          <cell r="F1999">
            <v>82.38</v>
          </cell>
        </row>
        <row r="2000">
          <cell r="A2000">
            <v>180313</v>
          </cell>
          <cell r="B2000" t="str">
            <v>GRADE DE FRENTE/TUBO DE ACO C/ESTACA D=25 ARMADA - GF-2</v>
          </cell>
          <cell r="C2000" t="str">
            <v>m2    </v>
          </cell>
          <cell r="D2000">
            <v>58.07</v>
          </cell>
          <cell r="E2000">
            <v>10.33</v>
          </cell>
          <cell r="F2000">
            <v>68.4</v>
          </cell>
        </row>
        <row r="2001">
          <cell r="A2001">
            <v>180314</v>
          </cell>
          <cell r="B2001" t="str">
            <v>GUARDA CORPO /TUBO INDUSTRIAL GC-1 / GCS1</v>
          </cell>
          <cell r="C2001" t="str">
            <v>m2    </v>
          </cell>
          <cell r="D2001">
            <v>118.77</v>
          </cell>
          <cell r="E2001">
            <v>6.5</v>
          </cell>
          <cell r="F2001">
            <v>125.27</v>
          </cell>
        </row>
        <row r="2002">
          <cell r="A2002">
            <v>180315</v>
          </cell>
          <cell r="B2002" t="str">
            <v>GUARDA CORPO/TUBO IND.E TELA ARTIST GC-2/GCS-2</v>
          </cell>
          <cell r="C2002" t="str">
            <v>m2    </v>
          </cell>
          <cell r="D2002">
            <v>121.47</v>
          </cell>
          <cell r="E2002">
            <v>6.5</v>
          </cell>
          <cell r="F2002">
            <v>127.97</v>
          </cell>
        </row>
        <row r="2003">
          <cell r="A2003">
            <v>180316</v>
          </cell>
          <cell r="B2003" t="str">
            <v>CORRIMAO/TUBO INDUSTRIAL C-1</v>
          </cell>
          <cell r="C2003" t="str">
            <v>ML    </v>
          </cell>
          <cell r="D2003">
            <v>15.18</v>
          </cell>
          <cell r="E2003">
            <v>6.5</v>
          </cell>
          <cell r="F2003">
            <v>21.68</v>
          </cell>
        </row>
        <row r="2004">
          <cell r="A2004">
            <v>180317</v>
          </cell>
          <cell r="B2004" t="str">
            <v>GRADE DE CELA</v>
          </cell>
          <cell r="C2004" t="str">
            <v>m2    </v>
          </cell>
          <cell r="D2004">
            <v>161.1</v>
          </cell>
          <cell r="E2004">
            <v>33.3</v>
          </cell>
          <cell r="F2004">
            <v>194.4</v>
          </cell>
        </row>
        <row r="2005">
          <cell r="A2005">
            <v>180318</v>
          </cell>
          <cell r="B2005" t="str">
            <v>GUARDA BICICLETAS</v>
          </cell>
          <cell r="C2005" t="str">
            <v>M     </v>
          </cell>
          <cell r="D2005">
            <v>82.31</v>
          </cell>
          <cell r="E2005">
            <v>1.59</v>
          </cell>
          <cell r="F2005">
            <v>83.9</v>
          </cell>
        </row>
        <row r="2006">
          <cell r="A2006">
            <v>180319</v>
          </cell>
          <cell r="B2006" t="str">
            <v>CORRIMAO TUBO FERRO GALVANIZADO DIAM. 2"</v>
          </cell>
          <cell r="C2006" t="str">
            <v>ML    </v>
          </cell>
          <cell r="D2006">
            <v>86.28</v>
          </cell>
          <cell r="E2006">
            <v>16.85</v>
          </cell>
          <cell r="F2006">
            <v>103.13</v>
          </cell>
        </row>
        <row r="2007">
          <cell r="A2007">
            <v>180320</v>
          </cell>
          <cell r="B2007" t="str">
            <v>GRADE GINASIO(TELA PORTUG.3X3-12/TB.INDUST.1.1/2"</v>
          </cell>
          <cell r="C2007" t="str">
            <v>m2    </v>
          </cell>
          <cell r="D2007">
            <v>54.91</v>
          </cell>
          <cell r="E2007">
            <v>41.14</v>
          </cell>
          <cell r="F2007">
            <v>96.05</v>
          </cell>
        </row>
        <row r="2008">
          <cell r="A2008">
            <v>180321</v>
          </cell>
          <cell r="B2008" t="str">
            <v>GRADE GIN.(PARAF.)TELA PORT.3X3-12/TUB.IND.1.1/2"</v>
          </cell>
          <cell r="C2008" t="str">
            <v>m2    </v>
          </cell>
          <cell r="D2008">
            <v>57.56</v>
          </cell>
          <cell r="E2008">
            <v>25.73</v>
          </cell>
          <cell r="F2008">
            <v>83.29</v>
          </cell>
        </row>
        <row r="2009">
          <cell r="A2009">
            <v>180322</v>
          </cell>
          <cell r="B2009" t="str">
            <v>PORTAO TELA CANO INDUST.TIPO P1/2/3/9/10 C/FERRAGENS</v>
          </cell>
          <cell r="C2009" t="str">
            <v>m2    </v>
          </cell>
          <cell r="D2009">
            <v>55.67</v>
          </cell>
          <cell r="E2009">
            <v>67.95</v>
          </cell>
          <cell r="F2009">
            <v>123.62</v>
          </cell>
        </row>
        <row r="2010">
          <cell r="A2010">
            <v>180323</v>
          </cell>
          <cell r="B2010" t="str">
            <v>PORTAO PANTOGRAFICO C/FERRAGENS</v>
          </cell>
          <cell r="C2010" t="str">
            <v>m2    </v>
          </cell>
          <cell r="D2010">
            <v>321.59</v>
          </cell>
          <cell r="E2010">
            <v>33.03</v>
          </cell>
          <cell r="F2010">
            <v>354.62</v>
          </cell>
        </row>
        <row r="2011">
          <cell r="A2011">
            <v>180324</v>
          </cell>
          <cell r="B2011" t="str">
            <v>GRELHA DE FERRO CHATO COM BERÇO</v>
          </cell>
          <cell r="C2011" t="str">
            <v>m2    </v>
          </cell>
          <cell r="D2011">
            <v>195.15</v>
          </cell>
          <cell r="E2011">
            <v>24.55</v>
          </cell>
          <cell r="F2011">
            <v>219.7</v>
          </cell>
        </row>
        <row r="2012">
          <cell r="A2012">
            <v>180325</v>
          </cell>
          <cell r="B2012" t="str">
            <v>VEDACAO JUNTA DILATACAO CH.No.18 PARAF.C/30-PINTADA</v>
          </cell>
          <cell r="C2012" t="str">
            <v>M     </v>
          </cell>
          <cell r="D2012">
            <v>5.24</v>
          </cell>
          <cell r="E2012">
            <v>3.38</v>
          </cell>
          <cell r="F2012">
            <v>8.62</v>
          </cell>
        </row>
        <row r="2013">
          <cell r="A2013">
            <v>180328</v>
          </cell>
          <cell r="B2013" t="str">
            <v>CORRIMÃO METÁLICO EM TUBO INDUSTRIAL 2" # 2,28MM  ( ASSENTADO )</v>
          </cell>
          <cell r="C2013" t="str">
            <v>M     </v>
          </cell>
          <cell r="D2013">
            <v>44.07</v>
          </cell>
          <cell r="E2013">
            <v>5.03</v>
          </cell>
          <cell r="F2013">
            <v>49.1</v>
          </cell>
        </row>
        <row r="2014">
          <cell r="A2014">
            <v>180380</v>
          </cell>
          <cell r="B2014" t="str">
            <v>ESQ. MAXIMO AR CHAPA/VIDRO J4 C/FERRAGENS</v>
          </cell>
          <cell r="C2014" t="str">
            <v>m2    </v>
          </cell>
          <cell r="D2014">
            <v>219.71</v>
          </cell>
          <cell r="E2014">
            <v>17.8</v>
          </cell>
          <cell r="F2014">
            <v>237.51</v>
          </cell>
        </row>
        <row r="2015">
          <cell r="A2015">
            <v>180381</v>
          </cell>
          <cell r="B2015" t="str">
            <v>ESQ. MAXIMO AR CHAPA/VIDRO J3/J5/J6/J8 C/FERRAGENS</v>
          </cell>
          <cell r="C2015" t="str">
            <v>m2    </v>
          </cell>
          <cell r="D2015">
            <v>125.53</v>
          </cell>
          <cell r="E2015">
            <v>17.8</v>
          </cell>
          <cell r="F2015">
            <v>143.33</v>
          </cell>
        </row>
        <row r="2016">
          <cell r="A2016">
            <v>180383</v>
          </cell>
          <cell r="B2016" t="str">
            <v>ESQ. DE CORRER VENEZIANA CHAPA/VIDRO J14 C/FERRAGENS</v>
          </cell>
          <cell r="C2016" t="str">
            <v>m2    </v>
          </cell>
          <cell r="D2016">
            <v>119.61</v>
          </cell>
          <cell r="E2016">
            <v>17.8</v>
          </cell>
          <cell r="F2016">
            <v>137.41</v>
          </cell>
        </row>
        <row r="2017">
          <cell r="A2017">
            <v>180401</v>
          </cell>
          <cell r="B2017" t="str">
            <v>ESQ.DE CORRER CHAPA/VIDRO J9/J10/J12/J13 C/FERRAGENS</v>
          </cell>
          <cell r="C2017" t="str">
            <v>m2    </v>
          </cell>
          <cell r="D2017">
            <v>63.53</v>
          </cell>
          <cell r="E2017">
            <v>17.8</v>
          </cell>
          <cell r="F2017">
            <v>81.33</v>
          </cell>
        </row>
        <row r="2018">
          <cell r="A2018">
            <v>180402</v>
          </cell>
          <cell r="B2018" t="str">
            <v>ESQ.VENEZIANA CHAPA/VIDRO J11 e J16 C/FERRAGENS</v>
          </cell>
          <cell r="C2018" t="str">
            <v>m2    </v>
          </cell>
          <cell r="D2018">
            <v>222.05</v>
          </cell>
          <cell r="E2018">
            <v>17.8</v>
          </cell>
          <cell r="F2018">
            <v>239.85</v>
          </cell>
        </row>
        <row r="2019">
          <cell r="A2019">
            <v>180403</v>
          </cell>
          <cell r="B2019" t="str">
            <v>ESQ.MAXIMO AR CHAPA/VIDRO J1/J2/J7/J15 C/FERRAGENS</v>
          </cell>
          <cell r="C2019" t="str">
            <v>m2    </v>
          </cell>
          <cell r="D2019">
            <v>62.71</v>
          </cell>
          <cell r="E2019">
            <v>17.8</v>
          </cell>
          <cell r="F2019">
            <v>80.51</v>
          </cell>
        </row>
        <row r="2020">
          <cell r="A2020">
            <v>180404</v>
          </cell>
          <cell r="B2020" t="str">
            <v>ESQ.BASCULANTE CHAPA No.18 J17,18 e 19 C/FERRAGENS</v>
          </cell>
          <cell r="C2020" t="str">
            <v>m2    </v>
          </cell>
          <cell r="D2020">
            <v>116.56</v>
          </cell>
          <cell r="E2020">
            <v>17.8</v>
          </cell>
          <cell r="F2020">
            <v>134.36</v>
          </cell>
        </row>
        <row r="2021">
          <cell r="A2021">
            <v>180405</v>
          </cell>
          <cell r="B2021" t="str">
            <v>ESQ.METALICA / PRE-MOLDADO JPM-1 / JPM-2 C/FERRAGENS</v>
          </cell>
          <cell r="C2021" t="str">
            <v>m2    </v>
          </cell>
          <cell r="D2021">
            <v>102.87</v>
          </cell>
          <cell r="E2021">
            <v>14</v>
          </cell>
          <cell r="F2021">
            <v>116.87</v>
          </cell>
        </row>
        <row r="2022">
          <cell r="A2022">
            <v>180431</v>
          </cell>
          <cell r="B2022" t="str">
            <v>ESQUADRIA PIVOTANTE J,J1,J3,J5 E J7 C/FERRAGENS</v>
          </cell>
          <cell r="C2022" t="str">
            <v>m2    </v>
          </cell>
          <cell r="D2022">
            <v>123.15</v>
          </cell>
          <cell r="E2022">
            <v>16.05</v>
          </cell>
          <cell r="F2022">
            <v>139.2</v>
          </cell>
        </row>
        <row r="2023">
          <cell r="A2023">
            <v>180490</v>
          </cell>
          <cell r="B2023" t="str">
            <v>PORTA DE ABRIR EM CHAPA PF-1A C/FERRAGENS</v>
          </cell>
          <cell r="C2023" t="str">
            <v>m2    </v>
          </cell>
          <cell r="D2023">
            <v>119.42</v>
          </cell>
          <cell r="E2023">
            <v>16.63</v>
          </cell>
          <cell r="F2023">
            <v>136.05</v>
          </cell>
        </row>
        <row r="2024">
          <cell r="A2024">
            <v>180491</v>
          </cell>
          <cell r="B2024" t="str">
            <v>PORTA DE ABRIR EM CHAPA PF-1B C/FERRAGENS</v>
          </cell>
          <cell r="C2024" t="str">
            <v>m2    </v>
          </cell>
          <cell r="D2024">
            <v>118.58</v>
          </cell>
          <cell r="E2024">
            <v>16.63</v>
          </cell>
          <cell r="F2024">
            <v>135.21</v>
          </cell>
        </row>
        <row r="2025">
          <cell r="A2025">
            <v>180501</v>
          </cell>
          <cell r="B2025" t="str">
            <v>PORTA DE ABRIR EM CHAPA PF-1 C/FERRAGENS</v>
          </cell>
          <cell r="C2025" t="str">
            <v>m2    </v>
          </cell>
          <cell r="D2025">
            <v>163.43</v>
          </cell>
          <cell r="E2025">
            <v>16.63</v>
          </cell>
          <cell r="F2025">
            <v>180.06</v>
          </cell>
        </row>
        <row r="2026">
          <cell r="A2026">
            <v>180502</v>
          </cell>
          <cell r="B2026" t="str">
            <v>PORTA DE ABRIR/FOLHA DE VIDRO PF-2 C/FERRAGENS</v>
          </cell>
          <cell r="C2026" t="str">
            <v>m2    </v>
          </cell>
          <cell r="D2026">
            <v>94.09</v>
          </cell>
          <cell r="E2026">
            <v>16.63</v>
          </cell>
          <cell r="F2026">
            <v>110.72</v>
          </cell>
        </row>
        <row r="2027">
          <cell r="A2027">
            <v>180503</v>
          </cell>
          <cell r="B2027" t="str">
            <v>PORTA DE ABRIR/VENEZIANA/VIDRO PF-3 C/FERRAGENS</v>
          </cell>
          <cell r="C2027" t="str">
            <v>m2    </v>
          </cell>
          <cell r="D2027">
            <v>126.99</v>
          </cell>
          <cell r="E2027">
            <v>16.63</v>
          </cell>
          <cell r="F2027">
            <v>143.62</v>
          </cell>
        </row>
        <row r="2028">
          <cell r="A2028">
            <v>180504</v>
          </cell>
          <cell r="B2028" t="str">
            <v>PORTA ABRIR/VENEZIANA PF-4 C/FERRAGENS</v>
          </cell>
          <cell r="C2028" t="str">
            <v>m2    </v>
          </cell>
          <cell r="D2028">
            <v>154.48</v>
          </cell>
          <cell r="E2028">
            <v>16.63</v>
          </cell>
          <cell r="F2028">
            <v>171.11</v>
          </cell>
        </row>
        <row r="2029">
          <cell r="A2029">
            <v>180505</v>
          </cell>
          <cell r="B2029" t="str">
            <v>PORTA ABRIR/VENEZIANA (2) FOLHAS PF-5 C/FERRAGENS</v>
          </cell>
          <cell r="C2029" t="str">
            <v>m2    </v>
          </cell>
          <cell r="D2029">
            <v>139.75</v>
          </cell>
          <cell r="E2029">
            <v>16.63</v>
          </cell>
          <cell r="F2029">
            <v>156.38</v>
          </cell>
        </row>
        <row r="2030">
          <cell r="A2030">
            <v>180506</v>
          </cell>
          <cell r="B2030" t="str">
            <v>PORTA DE CORRER/VIDRO (4) FOLHAS PF-6 C/ FERRAGENS</v>
          </cell>
          <cell r="C2030" t="str">
            <v>m2    </v>
          </cell>
          <cell r="D2030">
            <v>83.25</v>
          </cell>
          <cell r="E2030">
            <v>16.63</v>
          </cell>
          <cell r="F2030">
            <v>99.88</v>
          </cell>
        </row>
        <row r="2031">
          <cell r="A2031">
            <v>180507</v>
          </cell>
          <cell r="B2031" t="str">
            <v>PORTA DE CORRER C/BASCULA PF-7/PF-8 C/ FERRAGENS</v>
          </cell>
          <cell r="C2031" t="str">
            <v>m2    </v>
          </cell>
          <cell r="D2031">
            <v>94.09</v>
          </cell>
          <cell r="E2031">
            <v>16.63</v>
          </cell>
          <cell r="F2031">
            <v>110.72</v>
          </cell>
        </row>
        <row r="2032">
          <cell r="A2032">
            <v>180508</v>
          </cell>
          <cell r="B2032" t="str">
            <v>PORTA ABRIR/VIDRO (2) FOLHAS PF-9 C/FERRAGENS</v>
          </cell>
          <cell r="C2032" t="str">
            <v>m2    </v>
          </cell>
          <cell r="D2032">
            <v>85.47</v>
          </cell>
          <cell r="E2032">
            <v>16.63</v>
          </cell>
          <cell r="F2032">
            <v>102.1</v>
          </cell>
        </row>
        <row r="2033">
          <cell r="A2033">
            <v>180509</v>
          </cell>
          <cell r="B2033" t="str">
            <v>PORTA ABRIR CH.P/WC PF-10 C/FERRAGENS</v>
          </cell>
          <cell r="C2033" t="str">
            <v>m2    </v>
          </cell>
          <cell r="D2033">
            <v>115.62</v>
          </cell>
          <cell r="E2033">
            <v>16.63</v>
          </cell>
          <cell r="F2033">
            <v>132.25</v>
          </cell>
        </row>
        <row r="2034">
          <cell r="A2034">
            <v>180510</v>
          </cell>
          <cell r="B2034" t="str">
            <v>PORTA CH./VENEZIANA PRE-MOLD.PPM-1/PPM-2 C/FERRAGEM</v>
          </cell>
          <cell r="C2034" t="str">
            <v>m2    </v>
          </cell>
          <cell r="D2034">
            <v>140.01</v>
          </cell>
          <cell r="E2034">
            <v>13</v>
          </cell>
          <cell r="F2034">
            <v>153.01</v>
          </cell>
        </row>
        <row r="2035">
          <cell r="A2035">
            <v>180511</v>
          </cell>
          <cell r="B2035" t="str">
            <v>PORTA CHAPA / GRADE - PRE-MOLD.PPM-3 C/FERRAGEM</v>
          </cell>
          <cell r="C2035" t="str">
            <v>m2    </v>
          </cell>
          <cell r="D2035">
            <v>147.65</v>
          </cell>
          <cell r="E2035">
            <v>13</v>
          </cell>
          <cell r="F2035">
            <v>160.65</v>
          </cell>
        </row>
        <row r="2036">
          <cell r="A2036">
            <v>180512</v>
          </cell>
          <cell r="B2036" t="str">
            <v>PORTA EM CHAPA P/WC - PRE-MOLD.PPM-4 C/FERRAGEM</v>
          </cell>
          <cell r="C2036" t="str">
            <v>m2    </v>
          </cell>
          <cell r="D2036">
            <v>108.53</v>
          </cell>
          <cell r="E2036">
            <v>13</v>
          </cell>
          <cell r="F2036">
            <v>121.53</v>
          </cell>
        </row>
        <row r="2037">
          <cell r="A2037">
            <v>180515</v>
          </cell>
          <cell r="B2037" t="str">
            <v>PORTA DE ABRIR VENEZ./VIDRO (2) FOLHAS PF-11 C/FERRAGENS</v>
          </cell>
          <cell r="C2037" t="str">
            <v>m2    </v>
          </cell>
          <cell r="D2037">
            <v>112.6</v>
          </cell>
          <cell r="E2037">
            <v>16.63</v>
          </cell>
          <cell r="F2037">
            <v>129.23</v>
          </cell>
        </row>
        <row r="2038">
          <cell r="A2038">
            <v>180601</v>
          </cell>
          <cell r="B2038" t="str">
            <v>&gt;</v>
          </cell>
          <cell r="C2038" t="str">
            <v>UD    </v>
          </cell>
          <cell r="D2038">
            <v>18.64</v>
          </cell>
          <cell r="E2038">
            <v>0</v>
          </cell>
          <cell r="F2038">
            <v>18.64</v>
          </cell>
        </row>
        <row r="2039">
          <cell r="A2039">
            <v>180602</v>
          </cell>
          <cell r="B2039" t="str">
            <v>&gt;</v>
          </cell>
          <cell r="C2039" t="str">
            <v>UD    </v>
          </cell>
          <cell r="D2039">
            <v>0</v>
          </cell>
          <cell r="E2039">
            <v>41.87</v>
          </cell>
          <cell r="F2039">
            <v>41.87</v>
          </cell>
        </row>
        <row r="2040">
          <cell r="A2040">
            <v>180701</v>
          </cell>
          <cell r="B2040" t="str">
            <v>ESCADA MARINHEIRO METALON C/PROTECAO</v>
          </cell>
          <cell r="C2040" t="str">
            <v>M     </v>
          </cell>
          <cell r="D2040">
            <v>50.73</v>
          </cell>
          <cell r="E2040">
            <v>49.17</v>
          </cell>
          <cell r="F2040">
            <v>99.9</v>
          </cell>
        </row>
        <row r="2041">
          <cell r="A2041">
            <v>180702</v>
          </cell>
          <cell r="B2041" t="str">
            <v>ESCADA DE MARINHEIRO EM METALON</v>
          </cell>
          <cell r="C2041" t="str">
            <v>M     </v>
          </cell>
          <cell r="D2041">
            <v>42.89</v>
          </cell>
          <cell r="E2041">
            <v>43.01</v>
          </cell>
          <cell r="F2041">
            <v>85.9</v>
          </cell>
        </row>
        <row r="2042">
          <cell r="A2042">
            <v>180703</v>
          </cell>
          <cell r="B2042" t="str">
            <v>ESCADA MARINHEIRO S/GUAR.CORPO CHAP.FERRO REDONDO</v>
          </cell>
          <cell r="C2042" t="str">
            <v>M     </v>
          </cell>
          <cell r="D2042">
            <v>29.24</v>
          </cell>
          <cell r="E2042">
            <v>26</v>
          </cell>
          <cell r="F2042">
            <v>55.24</v>
          </cell>
        </row>
        <row r="2043">
          <cell r="A2043">
            <v>190000</v>
          </cell>
          <cell r="B2043" t="str">
            <v>VIDROS</v>
          </cell>
          <cell r="D2043">
            <v>0</v>
          </cell>
          <cell r="E2043">
            <v>0</v>
          </cell>
          <cell r="F2043">
            <v>0</v>
          </cell>
        </row>
        <row r="2044">
          <cell r="A2044">
            <v>190101</v>
          </cell>
          <cell r="B2044" t="str">
            <v>VIDRO LISO 3 MM</v>
          </cell>
          <cell r="C2044" t="str">
            <v>m2    </v>
          </cell>
          <cell r="D2044">
            <v>24.7</v>
          </cell>
          <cell r="E2044">
            <v>0</v>
          </cell>
          <cell r="F2044">
            <v>24.7</v>
          </cell>
        </row>
        <row r="2045">
          <cell r="A2045">
            <v>190102</v>
          </cell>
          <cell r="B2045" t="str">
            <v>VIDRO LISO 4 MM</v>
          </cell>
          <cell r="C2045" t="str">
            <v>m2    </v>
          </cell>
          <cell r="D2045">
            <v>32</v>
          </cell>
          <cell r="E2045">
            <v>0</v>
          </cell>
          <cell r="F2045">
            <v>32</v>
          </cell>
        </row>
        <row r="2046">
          <cell r="A2046">
            <v>190103</v>
          </cell>
          <cell r="B2046" t="str">
            <v>VIDRO LISO 5 MM</v>
          </cell>
          <cell r="C2046" t="str">
            <v>m2    </v>
          </cell>
          <cell r="D2046">
            <v>40.25</v>
          </cell>
          <cell r="E2046">
            <v>0</v>
          </cell>
          <cell r="F2046">
            <v>40.25</v>
          </cell>
        </row>
        <row r="2047">
          <cell r="A2047">
            <v>190104</v>
          </cell>
          <cell r="B2047" t="str">
            <v>VIDRO LISO 6 MM</v>
          </cell>
          <cell r="C2047" t="str">
            <v>m2    </v>
          </cell>
          <cell r="D2047">
            <v>46.43</v>
          </cell>
          <cell r="E2047">
            <v>0</v>
          </cell>
          <cell r="F2047">
            <v>46.43</v>
          </cell>
        </row>
        <row r="2048">
          <cell r="A2048">
            <v>190105</v>
          </cell>
          <cell r="B2048" t="str">
            <v>VIDRO MINI-BOREAL</v>
          </cell>
          <cell r="C2048" t="str">
            <v>m2    </v>
          </cell>
          <cell r="D2048">
            <v>31.39</v>
          </cell>
          <cell r="E2048">
            <v>0</v>
          </cell>
          <cell r="F2048">
            <v>31.39</v>
          </cell>
        </row>
        <row r="2049">
          <cell r="A2049">
            <v>190106</v>
          </cell>
          <cell r="B2049" t="str">
            <v>VIDRO PONTILHADO</v>
          </cell>
          <cell r="C2049" t="str">
            <v>m2    </v>
          </cell>
          <cell r="D2049">
            <v>31.39</v>
          </cell>
          <cell r="E2049">
            <v>0</v>
          </cell>
          <cell r="F2049">
            <v>31.39</v>
          </cell>
        </row>
        <row r="2050">
          <cell r="A2050">
            <v>190107</v>
          </cell>
          <cell r="B2050" t="str">
            <v>VIDRO FANTASIA</v>
          </cell>
          <cell r="C2050" t="str">
            <v>m2    </v>
          </cell>
          <cell r="D2050">
            <v>31.39</v>
          </cell>
          <cell r="E2050">
            <v>0</v>
          </cell>
          <cell r="F2050">
            <v>31.39</v>
          </cell>
        </row>
        <row r="2051">
          <cell r="A2051">
            <v>190108</v>
          </cell>
          <cell r="B2051" t="str">
            <v>VIDRO MARTELADO</v>
          </cell>
          <cell r="C2051" t="str">
            <v>m2    </v>
          </cell>
          <cell r="D2051">
            <v>31.39</v>
          </cell>
          <cell r="E2051">
            <v>0</v>
          </cell>
          <cell r="F2051">
            <v>31.39</v>
          </cell>
        </row>
        <row r="2052">
          <cell r="A2052">
            <v>190109</v>
          </cell>
          <cell r="B2052" t="str">
            <v>VIDRO CANELADO</v>
          </cell>
          <cell r="C2052" t="str">
            <v>m2    </v>
          </cell>
          <cell r="D2052">
            <v>31.39</v>
          </cell>
          <cell r="E2052">
            <v>0</v>
          </cell>
          <cell r="F2052">
            <v>31.39</v>
          </cell>
        </row>
        <row r="2053">
          <cell r="A2053">
            <v>190201</v>
          </cell>
          <cell r="B2053" t="str">
            <v>VIDRO TEMPERADO 10 MM</v>
          </cell>
          <cell r="C2053" t="str">
            <v>m2    </v>
          </cell>
          <cell r="D2053">
            <v>138.2</v>
          </cell>
          <cell r="E2053">
            <v>0</v>
          </cell>
          <cell r="F2053">
            <v>138.2</v>
          </cell>
        </row>
        <row r="2054">
          <cell r="A2054">
            <v>190202</v>
          </cell>
          <cell r="B2054" t="str">
            <v>VIDRO TEMPERADO 10 MM FUME</v>
          </cell>
          <cell r="C2054" t="str">
            <v>m2    </v>
          </cell>
          <cell r="D2054">
            <v>170.15</v>
          </cell>
          <cell r="E2054">
            <v>0</v>
          </cell>
          <cell r="F2054">
            <v>170.15</v>
          </cell>
        </row>
        <row r="2055">
          <cell r="A2055">
            <v>190301</v>
          </cell>
          <cell r="B2055" t="str">
            <v>VIDRO FUME COMUM</v>
          </cell>
          <cell r="C2055" t="str">
            <v>m2    </v>
          </cell>
          <cell r="D2055">
            <v>42.46</v>
          </cell>
          <cell r="E2055">
            <v>0</v>
          </cell>
          <cell r="F2055">
            <v>42.46</v>
          </cell>
        </row>
        <row r="2056">
          <cell r="A2056">
            <v>190401</v>
          </cell>
          <cell r="B2056" t="str">
            <v>VIDRO ARAMADO</v>
          </cell>
          <cell r="C2056" t="str">
            <v>m2    </v>
          </cell>
          <cell r="D2056">
            <v>135.66</v>
          </cell>
          <cell r="E2056">
            <v>0</v>
          </cell>
          <cell r="F2056">
            <v>135.66</v>
          </cell>
        </row>
        <row r="2057">
          <cell r="A2057">
            <v>190402</v>
          </cell>
          <cell r="B2057" t="str">
            <v>&gt;</v>
          </cell>
          <cell r="C2057" t="str">
            <v>UD    </v>
          </cell>
          <cell r="D2057">
            <v>18.64</v>
          </cell>
          <cell r="E2057">
            <v>0</v>
          </cell>
          <cell r="F2057">
            <v>18.64</v>
          </cell>
        </row>
        <row r="2058">
          <cell r="A2058">
            <v>190501</v>
          </cell>
          <cell r="B2058" t="str">
            <v>&gt;</v>
          </cell>
          <cell r="C2058" t="str">
            <v>UD    </v>
          </cell>
          <cell r="D2058">
            <v>18.64</v>
          </cell>
          <cell r="E2058">
            <v>0</v>
          </cell>
          <cell r="F2058">
            <v>18.64</v>
          </cell>
        </row>
        <row r="2059">
          <cell r="A2059">
            <v>190502</v>
          </cell>
          <cell r="B2059" t="str">
            <v>&gt;</v>
          </cell>
          <cell r="C2059" t="str">
            <v>UD    </v>
          </cell>
          <cell r="D2059">
            <v>0</v>
          </cell>
          <cell r="E2059">
            <v>41.87</v>
          </cell>
          <cell r="F2059">
            <v>41.87</v>
          </cell>
        </row>
        <row r="2060">
          <cell r="A2060">
            <v>200000</v>
          </cell>
          <cell r="B2060" t="str">
            <v>REVESTIMENTO DE PAREDES</v>
          </cell>
          <cell r="D2060">
            <v>0</v>
          </cell>
          <cell r="E2060">
            <v>0</v>
          </cell>
          <cell r="F2060">
            <v>0</v>
          </cell>
        </row>
        <row r="2061">
          <cell r="A2061">
            <v>200101</v>
          </cell>
          <cell r="B2061" t="str">
            <v>CHAPISCO COMUM</v>
          </cell>
          <cell r="C2061" t="str">
            <v>m2    </v>
          </cell>
          <cell r="D2061">
            <v>1.02</v>
          </cell>
          <cell r="E2061">
            <v>1.27</v>
          </cell>
          <cell r="F2061">
            <v>2.29</v>
          </cell>
        </row>
        <row r="2062">
          <cell r="A2062">
            <v>200102</v>
          </cell>
          <cell r="B2062" t="str">
            <v>COSTURA DE TRINCA EM ALV. DE TIJOLO</v>
          </cell>
          <cell r="C2062" t="str">
            <v>ML    </v>
          </cell>
          <cell r="D2062">
            <v>1.8</v>
          </cell>
          <cell r="E2062">
            <v>3.68</v>
          </cell>
          <cell r="F2062">
            <v>5.48</v>
          </cell>
        </row>
        <row r="2063">
          <cell r="A2063">
            <v>200103</v>
          </cell>
          <cell r="B2063" t="str">
            <v>RASGO E ENCHIMENTO DE ALVENARIA</v>
          </cell>
          <cell r="C2063" t="str">
            <v>M     </v>
          </cell>
          <cell r="D2063">
            <v>0.07</v>
          </cell>
          <cell r="E2063">
            <v>5.62</v>
          </cell>
          <cell r="F2063">
            <v>5.69</v>
          </cell>
        </row>
        <row r="2064">
          <cell r="A2064">
            <v>200104</v>
          </cell>
          <cell r="B2064" t="str">
            <v>CHAPISCO FINO USADO SOBRE EMBOCO C/PENEIRA</v>
          </cell>
          <cell r="C2064" t="str">
            <v>m2    </v>
          </cell>
          <cell r="D2064">
            <v>1.87</v>
          </cell>
          <cell r="E2064">
            <v>2.18</v>
          </cell>
          <cell r="F2064">
            <v>4.05</v>
          </cell>
        </row>
        <row r="2065">
          <cell r="A2065">
            <v>200105</v>
          </cell>
          <cell r="B2065" t="str">
            <v>CHAPISCO COM PEDRISCO</v>
          </cell>
          <cell r="C2065" t="str">
            <v>m2    </v>
          </cell>
          <cell r="D2065">
            <v>0.69</v>
          </cell>
          <cell r="E2065">
            <v>2.18</v>
          </cell>
          <cell r="F2065">
            <v>2.87</v>
          </cell>
        </row>
        <row r="2066">
          <cell r="A2066">
            <v>200140</v>
          </cell>
          <cell r="B2066" t="str">
            <v>CHAPISCO COMUM EM FACHADA</v>
          </cell>
          <cell r="C2066" t="str">
            <v>m2    </v>
          </cell>
          <cell r="D2066">
            <v>1.02</v>
          </cell>
          <cell r="E2066">
            <v>1.43</v>
          </cell>
          <cell r="F2066">
            <v>2.45</v>
          </cell>
        </row>
        <row r="2067">
          <cell r="A2067">
            <v>200145</v>
          </cell>
          <cell r="B2067" t="str">
            <v>CHAPISCO COMUM EM BALANCIM</v>
          </cell>
          <cell r="C2067" t="str">
            <v>m2    </v>
          </cell>
          <cell r="D2067">
            <v>1.34</v>
          </cell>
          <cell r="E2067">
            <v>1.3</v>
          </cell>
          <cell r="F2067">
            <v>2.64</v>
          </cell>
        </row>
        <row r="2068">
          <cell r="A2068">
            <v>200150</v>
          </cell>
          <cell r="B2068" t="str">
            <v>CHAPISCO ROLADO - (1COLA:10CI:30 ARML)</v>
          </cell>
          <cell r="C2068" t="str">
            <v>m2    </v>
          </cell>
          <cell r="D2068">
            <v>1.27</v>
          </cell>
          <cell r="E2068">
            <v>0.47</v>
          </cell>
          <cell r="F2068">
            <v>1.74</v>
          </cell>
        </row>
        <row r="2069">
          <cell r="A2069">
            <v>200200</v>
          </cell>
          <cell r="B2069" t="str">
            <v>EMBOCO P/REBOCO FINO (1CALH:4ARML+100kgCI/M3)</v>
          </cell>
          <cell r="C2069" t="str">
            <v>m2    </v>
          </cell>
          <cell r="D2069">
            <v>3.49</v>
          </cell>
          <cell r="E2069">
            <v>5.11</v>
          </cell>
          <cell r="F2069">
            <v>8.6</v>
          </cell>
        </row>
        <row r="2070">
          <cell r="A2070">
            <v>200201</v>
          </cell>
          <cell r="B2070" t="str">
            <v>EMBOCO (1CI:4 ARML)</v>
          </cell>
          <cell r="C2070" t="str">
            <v>m2    </v>
          </cell>
          <cell r="D2070">
            <v>3.86</v>
          </cell>
          <cell r="E2070">
            <v>5.11</v>
          </cell>
          <cell r="F2070">
            <v>8.97</v>
          </cell>
        </row>
        <row r="2071">
          <cell r="A2071">
            <v>200403</v>
          </cell>
          <cell r="B2071" t="str">
            <v>REBOCO (1 CALH:4 ARFC+100kgCI/M3)</v>
          </cell>
          <cell r="C2071" t="str">
            <v>m2    </v>
          </cell>
          <cell r="D2071">
            <v>0.96</v>
          </cell>
          <cell r="E2071">
            <v>5.5</v>
          </cell>
          <cell r="F2071">
            <v>6.46</v>
          </cell>
        </row>
        <row r="2072">
          <cell r="A2072">
            <v>200499</v>
          </cell>
          <cell r="B2072" t="str">
            <v>REBOCO PAULISTA A-14 (1CALH:4ARMLC+100kgCI/M3)</v>
          </cell>
          <cell r="C2072" t="str">
            <v>m2    </v>
          </cell>
          <cell r="D2072">
            <v>3.49</v>
          </cell>
          <cell r="E2072">
            <v>7.02</v>
          </cell>
          <cell r="F2072">
            <v>10.51</v>
          </cell>
        </row>
        <row r="2073">
          <cell r="A2073">
            <v>200500</v>
          </cell>
          <cell r="B2073" t="str">
            <v>REBOCO PAULISTA A-7 (1 CALH,4 ARMLC)</v>
          </cell>
          <cell r="C2073" t="str">
            <v>m2    </v>
          </cell>
          <cell r="D2073">
            <v>3.16</v>
          </cell>
          <cell r="E2073">
            <v>7.02</v>
          </cell>
          <cell r="F2073">
            <v>10.18</v>
          </cell>
        </row>
        <row r="2074">
          <cell r="A2074">
            <v>200502</v>
          </cell>
          <cell r="B2074" t="str">
            <v>REBOCO - BASE P/TINTA EPOXI (1CI:3 ARML)</v>
          </cell>
          <cell r="C2074" t="str">
            <v>m2    </v>
          </cell>
          <cell r="D2074">
            <v>4.49</v>
          </cell>
          <cell r="E2074">
            <v>7.02</v>
          </cell>
          <cell r="F2074">
            <v>11.51</v>
          </cell>
        </row>
        <row r="2075">
          <cell r="A2075">
            <v>200503</v>
          </cell>
          <cell r="B2075" t="str">
            <v>REVESTIMENTO C/LITOCERAMICA</v>
          </cell>
          <cell r="C2075" t="str">
            <v>m2    </v>
          </cell>
          <cell r="D2075">
            <v>17.37</v>
          </cell>
          <cell r="E2075">
            <v>10.97</v>
          </cell>
          <cell r="F2075">
            <v>28.34</v>
          </cell>
        </row>
        <row r="2076">
          <cell r="A2076">
            <v>200504</v>
          </cell>
          <cell r="B2076" t="str">
            <v>REBOCO PAULISTA A13 (1 CALH:3 ARMLC+100kgCI/M3)</v>
          </cell>
          <cell r="C2076" t="str">
            <v>m2    </v>
          </cell>
          <cell r="D2076">
            <v>4</v>
          </cell>
          <cell r="E2076">
            <v>7.02</v>
          </cell>
          <cell r="F2076">
            <v>11.02</v>
          </cell>
        </row>
        <row r="2077">
          <cell r="A2077">
            <v>200505</v>
          </cell>
          <cell r="B2077" t="str">
            <v>REB.PAULISTA C/IMPERM.A-15 (1CI:4ARMLC+5% IMPXCI)</v>
          </cell>
          <cell r="C2077" t="str">
            <v>m2    </v>
          </cell>
          <cell r="D2077">
            <v>4.5600000000000005</v>
          </cell>
          <cell r="E2077">
            <v>7.02</v>
          </cell>
          <cell r="F2077">
            <v>11.58</v>
          </cell>
        </row>
        <row r="2078">
          <cell r="A2078">
            <v>200506</v>
          </cell>
          <cell r="B2078" t="str">
            <v>CHAPISCO GROSSO</v>
          </cell>
          <cell r="C2078" t="str">
            <v>m2    </v>
          </cell>
          <cell r="D2078">
            <v>3.08</v>
          </cell>
          <cell r="E2078">
            <v>3.18</v>
          </cell>
          <cell r="F2078">
            <v>6.26</v>
          </cell>
        </row>
        <row r="2079">
          <cell r="A2079">
            <v>201001</v>
          </cell>
          <cell r="B2079" t="str">
            <v>QUARTZOTEX</v>
          </cell>
          <cell r="C2079" t="str">
            <v>m2    </v>
          </cell>
          <cell r="D2079">
            <v>22.44</v>
          </cell>
          <cell r="E2079">
            <v>0</v>
          </cell>
          <cell r="F2079">
            <v>22.44</v>
          </cell>
        </row>
        <row r="2080">
          <cell r="A2080">
            <v>201002</v>
          </cell>
          <cell r="B2080" t="str">
            <v>PASTILHA DE PORCELANA COM PASTA COLANTE</v>
          </cell>
          <cell r="C2080" t="str">
            <v>m2    </v>
          </cell>
          <cell r="D2080">
            <v>76.14</v>
          </cell>
          <cell r="E2080">
            <v>6.54</v>
          </cell>
          <cell r="F2080">
            <v>82.68</v>
          </cell>
        </row>
        <row r="2081">
          <cell r="A2081">
            <v>201003</v>
          </cell>
          <cell r="B2081" t="str">
            <v>PASTILHA PORCELANA C/ARGAMASSA FLEXIVEL</v>
          </cell>
          <cell r="C2081" t="str">
            <v>m2    </v>
          </cell>
          <cell r="D2081">
            <v>80.55</v>
          </cell>
          <cell r="E2081">
            <v>6.54</v>
          </cell>
          <cell r="F2081">
            <v>87.09</v>
          </cell>
        </row>
        <row r="2082">
          <cell r="A2082">
            <v>201004</v>
          </cell>
          <cell r="B2082" t="str">
            <v>CERAM.10 X 10  (QUARTER) C/REJ.FLEXIV.TOM FORTE(EXTERIOR)</v>
          </cell>
          <cell r="C2082" t="str">
            <v>m2    </v>
          </cell>
          <cell r="D2082">
            <v>33.52</v>
          </cell>
          <cell r="E2082">
            <v>11.94</v>
          </cell>
          <cell r="F2082">
            <v>45.46</v>
          </cell>
        </row>
        <row r="2083">
          <cell r="A2083">
            <v>201005</v>
          </cell>
          <cell r="B2083" t="str">
            <v>REVEST.CERAMICO 10 X 10  (QUARTER) TOM CLARO (INTERIOR)</v>
          </cell>
          <cell r="C2083" t="str">
            <v>m2    </v>
          </cell>
          <cell r="D2083">
            <v>25.81</v>
          </cell>
          <cell r="E2083">
            <v>11.94</v>
          </cell>
          <cell r="F2083">
            <v>37.75</v>
          </cell>
        </row>
        <row r="2084">
          <cell r="A2084">
            <v>201006</v>
          </cell>
          <cell r="B2084" t="str">
            <v>REVESTIM.C/CERAMICA 10 X 10  (QUARTER) TOM FORTE(INTERIOR)</v>
          </cell>
          <cell r="C2084" t="str">
            <v>m2    </v>
          </cell>
          <cell r="D2084">
            <v>30.68</v>
          </cell>
          <cell r="E2084">
            <v>11.94</v>
          </cell>
          <cell r="F2084">
            <v>42.62</v>
          </cell>
        </row>
        <row r="2085">
          <cell r="A2085">
            <v>201101</v>
          </cell>
          <cell r="B2085" t="str">
            <v>AZULEJO</v>
          </cell>
          <cell r="C2085" t="str">
            <v>m2    </v>
          </cell>
          <cell r="D2085">
            <v>18.38</v>
          </cell>
          <cell r="E2085">
            <v>10.4</v>
          </cell>
          <cell r="F2085">
            <v>28.78</v>
          </cell>
        </row>
        <row r="2086">
          <cell r="A2086">
            <v>201201</v>
          </cell>
          <cell r="B2086" t="str">
            <v>REVESTIMENTO COM PEDRA SAO THOME</v>
          </cell>
          <cell r="C2086" t="str">
            <v>m2    </v>
          </cell>
          <cell r="D2086">
            <v>44.52</v>
          </cell>
          <cell r="E2086">
            <v>9.49</v>
          </cell>
          <cell r="F2086">
            <v>54.01</v>
          </cell>
        </row>
        <row r="2087">
          <cell r="A2087">
            <v>201202</v>
          </cell>
          <cell r="B2087" t="str">
            <v>REVESTIMENTO DE MARMORE PADRONIZADO</v>
          </cell>
          <cell r="C2087" t="str">
            <v>m2    </v>
          </cell>
          <cell r="D2087">
            <v>97.07</v>
          </cell>
          <cell r="E2087">
            <v>9.49</v>
          </cell>
          <cell r="F2087">
            <v>106.56</v>
          </cell>
        </row>
        <row r="2088">
          <cell r="A2088">
            <v>201302</v>
          </cell>
          <cell r="B2088" t="str">
            <v>REVESTIMENTO C/CERAMICA 30X30</v>
          </cell>
          <cell r="C2088" t="str">
            <v>m2    </v>
          </cell>
          <cell r="D2088">
            <v>25.54</v>
          </cell>
          <cell r="E2088">
            <v>9.97</v>
          </cell>
          <cell r="F2088">
            <v>35.51</v>
          </cell>
        </row>
        <row r="2089">
          <cell r="A2089">
            <v>201303</v>
          </cell>
          <cell r="B2089" t="str">
            <v>REVESTIMENTO C/CERAMICA ALTA RESIST</v>
          </cell>
          <cell r="C2089" t="str">
            <v>m2    </v>
          </cell>
          <cell r="D2089">
            <v>30.09</v>
          </cell>
          <cell r="E2089">
            <v>10.97</v>
          </cell>
          <cell r="F2089">
            <v>41.06</v>
          </cell>
        </row>
        <row r="2090">
          <cell r="A2090">
            <v>201304</v>
          </cell>
          <cell r="B2090" t="str">
            <v>FORMICA C/EMBOCO 1:3</v>
          </cell>
          <cell r="C2090" t="str">
            <v>m2    </v>
          </cell>
          <cell r="D2090">
            <v>21.9</v>
          </cell>
          <cell r="E2090">
            <v>7.44</v>
          </cell>
          <cell r="F2090">
            <v>29.34</v>
          </cell>
        </row>
        <row r="2091">
          <cell r="A2091">
            <v>201305</v>
          </cell>
          <cell r="B2091" t="str">
            <v>REJUNTAMENTO C/CIMENTO-COLA PRE-MOL</v>
          </cell>
          <cell r="C2091" t="str">
            <v>ML    </v>
          </cell>
          <cell r="D2091">
            <v>0.07</v>
          </cell>
          <cell r="E2091">
            <v>0.39</v>
          </cell>
          <cell r="F2091">
            <v>0.46</v>
          </cell>
        </row>
        <row r="2092">
          <cell r="A2092">
            <v>201306</v>
          </cell>
          <cell r="B2092" t="str">
            <v>REJUNTAMENTO C/MASSA IBERE-PRE MOL.</v>
          </cell>
          <cell r="C2092" t="str">
            <v>ML    </v>
          </cell>
          <cell r="D2092">
            <v>0.38</v>
          </cell>
          <cell r="E2092">
            <v>0.39</v>
          </cell>
          <cell r="F2092">
            <v>0.77</v>
          </cell>
        </row>
        <row r="2093">
          <cell r="A2093">
            <v>201307</v>
          </cell>
          <cell r="B2093" t="str">
            <v>REVESTIMENTO COM CERAMICA 20 X 20</v>
          </cell>
          <cell r="C2093" t="str">
            <v>m2    </v>
          </cell>
          <cell r="D2093">
            <v>26.48</v>
          </cell>
          <cell r="E2093">
            <v>10.97</v>
          </cell>
          <cell r="F2093">
            <v>37.45</v>
          </cell>
        </row>
        <row r="2094">
          <cell r="A2094">
            <v>201320</v>
          </cell>
          <cell r="B2094" t="str">
            <v>REV.C/CERAMICA 20X20 EM DIAGONAL/DETALHES</v>
          </cell>
          <cell r="C2094" t="str">
            <v>m2    </v>
          </cell>
          <cell r="D2094">
            <v>26.48</v>
          </cell>
          <cell r="E2094">
            <v>21.29</v>
          </cell>
          <cell r="F2094">
            <v>47.77</v>
          </cell>
        </row>
        <row r="2095">
          <cell r="A2095">
            <v>201371</v>
          </cell>
          <cell r="B2095" t="str">
            <v>REV.C/BARITA RX-GAB.MEDICO</v>
          </cell>
          <cell r="C2095" t="str">
            <v>m2    </v>
          </cell>
          <cell r="D2095">
            <v>55</v>
          </cell>
          <cell r="E2095">
            <v>10.4</v>
          </cell>
          <cell r="F2095">
            <v>65.4</v>
          </cell>
        </row>
        <row r="2096">
          <cell r="A2096">
            <v>201401</v>
          </cell>
          <cell r="B2096" t="str">
            <v>BARRA LISA (1CI:4ARMLC+5%IMP.X CI) C/OXIDO FERRO</v>
          </cell>
          <cell r="C2096" t="str">
            <v>m2    </v>
          </cell>
          <cell r="D2096">
            <v>6.6</v>
          </cell>
          <cell r="E2096">
            <v>9.1</v>
          </cell>
          <cell r="F2096">
            <v>15.7</v>
          </cell>
        </row>
        <row r="2097">
          <cell r="A2097">
            <v>201402</v>
          </cell>
          <cell r="B2097" t="str">
            <v>REVEST.C/BARITA-RX GAB.ODONTOLOGICO</v>
          </cell>
          <cell r="C2097" t="str">
            <v>m2    </v>
          </cell>
          <cell r="D2097">
            <v>44</v>
          </cell>
          <cell r="E2097">
            <v>10.4</v>
          </cell>
          <cell r="F2097">
            <v>54.4</v>
          </cell>
        </row>
        <row r="2098">
          <cell r="A2098">
            <v>201403</v>
          </cell>
          <cell r="B2098" t="str">
            <v>&gt;</v>
          </cell>
          <cell r="C2098" t="str">
            <v>UD    </v>
          </cell>
          <cell r="D2098">
            <v>18.64</v>
          </cell>
          <cell r="E2098">
            <v>0</v>
          </cell>
          <cell r="F2098">
            <v>18.64</v>
          </cell>
        </row>
        <row r="2099">
          <cell r="A2099">
            <v>201501</v>
          </cell>
          <cell r="B2099" t="str">
            <v>&gt;</v>
          </cell>
          <cell r="C2099" t="str">
            <v>UD    </v>
          </cell>
          <cell r="D2099">
            <v>18.64</v>
          </cell>
          <cell r="E2099">
            <v>0</v>
          </cell>
          <cell r="F2099">
            <v>18.64</v>
          </cell>
        </row>
        <row r="2100">
          <cell r="A2100">
            <v>201502</v>
          </cell>
          <cell r="B2100" t="str">
            <v>&gt;</v>
          </cell>
          <cell r="C2100" t="str">
            <v>UD    </v>
          </cell>
          <cell r="D2100">
            <v>0</v>
          </cell>
          <cell r="E2100">
            <v>41.87</v>
          </cell>
          <cell r="F2100">
            <v>41.87</v>
          </cell>
        </row>
        <row r="2101">
          <cell r="A2101">
            <v>210000</v>
          </cell>
          <cell r="B2101" t="str">
            <v>FORROS</v>
          </cell>
          <cell r="D2101">
            <v>0</v>
          </cell>
          <cell r="E2101">
            <v>0</v>
          </cell>
          <cell r="F2101">
            <v>0</v>
          </cell>
        </row>
        <row r="2102">
          <cell r="A2102">
            <v>210101</v>
          </cell>
          <cell r="B2102" t="str">
            <v>CHAPISCO EM FORRO (1CI: 3 ARG)</v>
          </cell>
          <cell r="C2102" t="str">
            <v>m2    </v>
          </cell>
          <cell r="D2102">
            <v>1.34</v>
          </cell>
          <cell r="E2102">
            <v>1.75</v>
          </cell>
          <cell r="F2102">
            <v>3.09</v>
          </cell>
        </row>
        <row r="2103">
          <cell r="A2103">
            <v>210102</v>
          </cell>
          <cell r="B2103" t="str">
            <v>CHAPISCO ROLADO ( 1CIM:3 ARML)+(1 COLA:10 CIM)</v>
          </cell>
          <cell r="C2103" t="str">
            <v>m2    </v>
          </cell>
          <cell r="D2103">
            <v>1.27</v>
          </cell>
          <cell r="E2103">
            <v>0.47</v>
          </cell>
          <cell r="F2103">
            <v>1.74</v>
          </cell>
        </row>
        <row r="2104">
          <cell r="A2104">
            <v>210201</v>
          </cell>
          <cell r="B2104" t="str">
            <v>EMBOCO EM FORRO (1 CALH:4 ARML+150 KG CI/M3)</v>
          </cell>
          <cell r="C2104" t="str">
            <v>m2    </v>
          </cell>
          <cell r="D2104">
            <v>3.85</v>
          </cell>
          <cell r="E2104">
            <v>6.43</v>
          </cell>
          <cell r="F2104">
            <v>10.28</v>
          </cell>
        </row>
        <row r="2105">
          <cell r="A2105">
            <v>210301</v>
          </cell>
          <cell r="B2105" t="str">
            <v>REBOCO FINO EM FORRO (1 CALH:4 ARFC+100 KG CI/M3)</v>
          </cell>
          <cell r="C2105" t="str">
            <v>m2    </v>
          </cell>
          <cell r="D2105">
            <v>0.97</v>
          </cell>
          <cell r="E2105">
            <v>7.48</v>
          </cell>
          <cell r="F2105">
            <v>8.45</v>
          </cell>
        </row>
        <row r="2106">
          <cell r="A2106">
            <v>210401</v>
          </cell>
          <cell r="B2106" t="str">
            <v>REBOCO PAULISTA EM FORRO(1CALH:4ARML+150KG CI/M3)</v>
          </cell>
          <cell r="C2106" t="str">
            <v>m2    </v>
          </cell>
          <cell r="D2106">
            <v>4.8100000000000005</v>
          </cell>
          <cell r="E2106">
            <v>8.52</v>
          </cell>
          <cell r="F2106">
            <v>13.33</v>
          </cell>
        </row>
        <row r="2107">
          <cell r="A2107">
            <v>210460</v>
          </cell>
          <cell r="B2107" t="str">
            <v>FORRO DE PVC C/ESTRUTURA METALON</v>
          </cell>
          <cell r="C2107" t="str">
            <v>m2    </v>
          </cell>
          <cell r="D2107">
            <v>21.63</v>
          </cell>
          <cell r="E2107">
            <v>4.78</v>
          </cell>
          <cell r="F2107">
            <v>26.41</v>
          </cell>
        </row>
        <row r="2108">
          <cell r="A2108">
            <v>210461</v>
          </cell>
          <cell r="B2108" t="str">
            <v>FORRO DE PVC SEM ESTRUTURA DE METALON (COM REPINTURA DA ESTRUTURA)</v>
          </cell>
          <cell r="C2108" t="str">
            <v>m2    </v>
          </cell>
          <cell r="D2108">
            <v>13.72</v>
          </cell>
          <cell r="E2108">
            <v>4.78</v>
          </cell>
          <cell r="F2108">
            <v>18.5</v>
          </cell>
        </row>
        <row r="2109">
          <cell r="A2109">
            <v>210501</v>
          </cell>
          <cell r="B2109" t="str">
            <v>FORRO DE GESSO</v>
          </cell>
          <cell r="C2109" t="str">
            <v>m2    </v>
          </cell>
          <cell r="D2109">
            <v>13</v>
          </cell>
          <cell r="E2109">
            <v>0</v>
          </cell>
          <cell r="F2109">
            <v>13</v>
          </cell>
        </row>
        <row r="2110">
          <cell r="A2110">
            <v>210502</v>
          </cell>
          <cell r="B2110" t="str">
            <v>FORRO GESSO SOB LAJE MACICA</v>
          </cell>
          <cell r="C2110" t="str">
            <v>m2    </v>
          </cell>
          <cell r="D2110">
            <v>13</v>
          </cell>
          <cell r="E2110">
            <v>0</v>
          </cell>
          <cell r="F2110">
            <v>13</v>
          </cell>
        </row>
        <row r="2111">
          <cell r="A2111">
            <v>210503</v>
          </cell>
          <cell r="B2111" t="str">
            <v>FORRO DE GESSO SOB LAJE PREMOLDADA</v>
          </cell>
          <cell r="C2111" t="str">
            <v>m2    </v>
          </cell>
          <cell r="D2111">
            <v>13</v>
          </cell>
          <cell r="E2111">
            <v>0</v>
          </cell>
          <cell r="F2111">
            <v>13</v>
          </cell>
        </row>
        <row r="2112">
          <cell r="A2112">
            <v>210504</v>
          </cell>
          <cell r="B2112" t="str">
            <v>FORRO DE GESSO SOB TELHADO MADEIRA</v>
          </cell>
          <cell r="C2112" t="str">
            <v>m2    </v>
          </cell>
          <cell r="D2112">
            <v>13</v>
          </cell>
          <cell r="E2112">
            <v>0</v>
          </cell>
          <cell r="F2112">
            <v>13</v>
          </cell>
        </row>
        <row r="2113">
          <cell r="A2113">
            <v>210505</v>
          </cell>
          <cell r="B2113" t="str">
            <v>MOLDURA PARA FORRO DE GESSO 5 CM</v>
          </cell>
          <cell r="C2113" t="str">
            <v>ML    </v>
          </cell>
          <cell r="D2113">
            <v>5</v>
          </cell>
          <cell r="E2113">
            <v>0</v>
          </cell>
          <cell r="F2113">
            <v>5</v>
          </cell>
        </row>
        <row r="2114">
          <cell r="A2114">
            <v>210506</v>
          </cell>
          <cell r="B2114" t="str">
            <v>TABICA PARA FORRO DE GESSO</v>
          </cell>
          <cell r="C2114" t="str">
            <v>ML    </v>
          </cell>
          <cell r="D2114">
            <v>6</v>
          </cell>
          <cell r="E2114">
            <v>0</v>
          </cell>
          <cell r="F2114">
            <v>6</v>
          </cell>
        </row>
        <row r="2115">
          <cell r="A2115">
            <v>210515</v>
          </cell>
          <cell r="B2115" t="str">
            <v>GESSO CORRIDO EM TETO</v>
          </cell>
          <cell r="C2115" t="str">
            <v>m2    </v>
          </cell>
          <cell r="D2115">
            <v>2.04</v>
          </cell>
          <cell r="E2115">
            <v>5.28</v>
          </cell>
          <cell r="F2115">
            <v>7.32</v>
          </cell>
        </row>
        <row r="2116">
          <cell r="A2116">
            <v>210601</v>
          </cell>
          <cell r="B2116" t="str">
            <v>FORRO LAJE PRE-MOLD.CAP E=2CM C/FERR.DISTRIBUIÇÃO</v>
          </cell>
          <cell r="C2116" t="str">
            <v>m2    </v>
          </cell>
          <cell r="D2116">
            <v>42.25</v>
          </cell>
          <cell r="E2116">
            <v>6.41</v>
          </cell>
          <cell r="F2116">
            <v>48.66</v>
          </cell>
        </row>
        <row r="2117">
          <cell r="A2117">
            <v>210603</v>
          </cell>
          <cell r="B2117" t="str">
            <v>LAJE PRE-MOLD. P/PISO CAP E=4 CM C/FERR.DISTRIBUIÇÃO</v>
          </cell>
          <cell r="C2117" t="str">
            <v>m2    </v>
          </cell>
          <cell r="D2117">
            <v>46.16</v>
          </cell>
          <cell r="E2117">
            <v>6.56</v>
          </cell>
          <cell r="F2117">
            <v>52.72</v>
          </cell>
        </row>
        <row r="2118">
          <cell r="A2118">
            <v>210702</v>
          </cell>
          <cell r="B2118" t="str">
            <v>FORRO PAULISTA DE CEDRINHO (1ª QUALIDADE)</v>
          </cell>
          <cell r="C2118" t="str">
            <v>m2    </v>
          </cell>
          <cell r="D2118">
            <v>54.78</v>
          </cell>
          <cell r="E2118">
            <v>13</v>
          </cell>
          <cell r="F2118">
            <v>67.78</v>
          </cell>
        </row>
        <row r="2119">
          <cell r="A2119">
            <v>210703</v>
          </cell>
          <cell r="B2119" t="str">
            <v>&gt;</v>
          </cell>
          <cell r="C2119" t="str">
            <v>UD    </v>
          </cell>
          <cell r="D2119">
            <v>18.64</v>
          </cell>
          <cell r="E2119">
            <v>0</v>
          </cell>
          <cell r="F2119">
            <v>18.64</v>
          </cell>
        </row>
        <row r="2120">
          <cell r="A2120">
            <v>210704</v>
          </cell>
          <cell r="B2120" t="str">
            <v>&gt;</v>
          </cell>
          <cell r="C2120" t="str">
            <v>UD    </v>
          </cell>
          <cell r="D2120">
            <v>18.64</v>
          </cell>
          <cell r="E2120">
            <v>0</v>
          </cell>
          <cell r="F2120">
            <v>18.64</v>
          </cell>
        </row>
        <row r="2121">
          <cell r="A2121">
            <v>210705</v>
          </cell>
          <cell r="B2121" t="str">
            <v>&gt;</v>
          </cell>
          <cell r="C2121" t="str">
            <v>UD    </v>
          </cell>
          <cell r="D2121">
            <v>0</v>
          </cell>
          <cell r="E2121">
            <v>41.87</v>
          </cell>
          <cell r="F2121">
            <v>41.87</v>
          </cell>
        </row>
        <row r="2122">
          <cell r="A2122">
            <v>220000</v>
          </cell>
          <cell r="B2122" t="str">
            <v>REVESTIMENTO DE PISO</v>
          </cell>
          <cell r="D2122">
            <v>0</v>
          </cell>
          <cell r="E2122">
            <v>0</v>
          </cell>
          <cell r="F2122">
            <v>0</v>
          </cell>
        </row>
        <row r="2123">
          <cell r="A2123">
            <v>220050</v>
          </cell>
          <cell r="B2123" t="str">
            <v>LASTRO DE CONCRETO SEM IMPERM.1:3:6</v>
          </cell>
          <cell r="C2123" t="str">
            <v>m2    </v>
          </cell>
          <cell r="D2123">
            <v>7.86</v>
          </cell>
          <cell r="E2123">
            <v>3.89</v>
          </cell>
          <cell r="F2123">
            <v>11.75</v>
          </cell>
        </row>
        <row r="2124">
          <cell r="A2124">
            <v>220053</v>
          </cell>
          <cell r="B2124" t="str">
            <v>REGULARIZAÇAO DE PISO/LAJE (1:3) e=2 CM</v>
          </cell>
          <cell r="C2124" t="str">
            <v>m2    </v>
          </cell>
          <cell r="D2124">
            <v>4.49</v>
          </cell>
          <cell r="E2124">
            <v>3.72</v>
          </cell>
          <cell r="F2124">
            <v>8.21</v>
          </cell>
        </row>
        <row r="2125">
          <cell r="A2125">
            <v>220060</v>
          </cell>
          <cell r="B2125" t="str">
            <v>PISO LAMINADO EM CONCRETO e=7cm 20 MPA P/QUADRA (2 X 2 M )</v>
          </cell>
          <cell r="C2125" t="str">
            <v>m2    </v>
          </cell>
          <cell r="D2125">
            <v>20.89</v>
          </cell>
          <cell r="E2125">
            <v>6.27</v>
          </cell>
          <cell r="F2125">
            <v>27.16</v>
          </cell>
        </row>
        <row r="2126">
          <cell r="A2126">
            <v>220061</v>
          </cell>
          <cell r="B2126" t="str">
            <v>PISO LAMINADO C/CONCR.USINADO 20 MPA e=7 CM P/QUADRA (2 X 2 M)</v>
          </cell>
          <cell r="C2126" t="str">
            <v>m2    </v>
          </cell>
          <cell r="D2126">
            <v>24.09</v>
          </cell>
          <cell r="E2126">
            <v>4.25</v>
          </cell>
          <cell r="F2126">
            <v>28.34</v>
          </cell>
        </row>
        <row r="2127">
          <cell r="A2127">
            <v>220100</v>
          </cell>
          <cell r="B2127" t="str">
            <v>PASSEIO PROTECAO EM CONC.DESEMPEN.5 CM 1:2,5:3,5</v>
          </cell>
          <cell r="C2127" t="str">
            <v>m2    </v>
          </cell>
          <cell r="D2127">
            <v>12.19</v>
          </cell>
          <cell r="E2127">
            <v>14.99</v>
          </cell>
          <cell r="F2127">
            <v>27.18</v>
          </cell>
        </row>
        <row r="2128">
          <cell r="A2128">
            <v>220101</v>
          </cell>
          <cell r="B2128" t="str">
            <v>LASTRO DE CONCRETO IMPERMEABILIZADO 1:3:6</v>
          </cell>
          <cell r="C2128" t="str">
            <v>m2    </v>
          </cell>
          <cell r="D2128">
            <v>10.64</v>
          </cell>
          <cell r="E2128">
            <v>4.2</v>
          </cell>
          <cell r="F2128">
            <v>14.84</v>
          </cell>
        </row>
        <row r="2129">
          <cell r="A2129">
            <v>220102</v>
          </cell>
          <cell r="B2129" t="str">
            <v>PISO CONCRETO DESEMPEN. ESPES. = 5 CM  1:2,5:3,5</v>
          </cell>
          <cell r="C2129" t="str">
            <v>m2    </v>
          </cell>
          <cell r="D2129">
            <v>9.55</v>
          </cell>
          <cell r="E2129">
            <v>4.89</v>
          </cell>
          <cell r="F2129">
            <v>14.44</v>
          </cell>
        </row>
        <row r="2130">
          <cell r="A2130">
            <v>220103</v>
          </cell>
          <cell r="B2130" t="str">
            <v>CONC.ARM.ESP.=20CM BAIA TERM.RODOVIARIO 30MPA(3X3 M)COMP./S.LEITO</v>
          </cell>
          <cell r="C2130" t="str">
            <v>m2    </v>
          </cell>
          <cell r="D2130">
            <v>83.97</v>
          </cell>
          <cell r="E2130">
            <v>28.38</v>
          </cell>
          <cell r="F2130">
            <v>112.35</v>
          </cell>
        </row>
        <row r="2131">
          <cell r="A2131">
            <v>220104</v>
          </cell>
          <cell r="B2131" t="str">
            <v>PISO EM CONC DESEMPENADO e=7 CM  1:2,5:3,5</v>
          </cell>
          <cell r="C2131" t="str">
            <v>m2    </v>
          </cell>
          <cell r="D2131">
            <v>12.67</v>
          </cell>
          <cell r="E2131">
            <v>7.16</v>
          </cell>
          <cell r="F2131">
            <v>19.83</v>
          </cell>
        </row>
        <row r="2132">
          <cell r="A2132">
            <v>220105</v>
          </cell>
          <cell r="B2132" t="str">
            <v>PISO CONC.POLIDO e=2,0 CM (1:2:2,5) E JUNTA PL AST.17MM</v>
          </cell>
          <cell r="C2132" t="str">
            <v>m2    </v>
          </cell>
          <cell r="D2132">
            <v>9.58</v>
          </cell>
          <cell r="E2132">
            <v>6.75</v>
          </cell>
          <cell r="F2132">
            <v>16.33</v>
          </cell>
        </row>
        <row r="2133">
          <cell r="A2133">
            <v>220106</v>
          </cell>
          <cell r="B2133" t="str">
            <v>CASCALHO APILOADO</v>
          </cell>
          <cell r="C2133" t="str">
            <v>m3    </v>
          </cell>
          <cell r="D2133">
            <v>72</v>
          </cell>
          <cell r="E2133">
            <v>13.25</v>
          </cell>
          <cell r="F2133">
            <v>85.25</v>
          </cell>
        </row>
        <row r="2134">
          <cell r="A2134">
            <v>220107</v>
          </cell>
          <cell r="B2134" t="str">
            <v>LASTRO DE BRITA PARA PISO - (OBRAS CIVIS)</v>
          </cell>
          <cell r="C2134" t="str">
            <v>m3    </v>
          </cell>
          <cell r="D2134">
            <v>56.4</v>
          </cell>
          <cell r="E2134">
            <v>10.02</v>
          </cell>
          <cell r="F2134">
            <v>66.42</v>
          </cell>
        </row>
        <row r="2135">
          <cell r="A2135">
            <v>220108</v>
          </cell>
          <cell r="B2135" t="str">
            <v>PISO CONC.SEMI POLIDO C/LASTRO E=7,0 CM</v>
          </cell>
          <cell r="C2135" t="str">
            <v>m2    </v>
          </cell>
          <cell r="D2135">
            <v>23.11</v>
          </cell>
          <cell r="E2135">
            <v>9.39</v>
          </cell>
          <cell r="F2135">
            <v>32.5</v>
          </cell>
        </row>
        <row r="2136">
          <cell r="A2136">
            <v>220109</v>
          </cell>
          <cell r="B2136" t="str">
            <v>CONCRETO DESEMPENADO P/QD.C/LASTRO E=7,0 CM</v>
          </cell>
          <cell r="C2136" t="str">
            <v>m2    </v>
          </cell>
          <cell r="D2136">
            <v>15.33</v>
          </cell>
          <cell r="E2136">
            <v>9.39</v>
          </cell>
          <cell r="F2136">
            <v>24.72</v>
          </cell>
        </row>
        <row r="2137">
          <cell r="A2137">
            <v>220111</v>
          </cell>
          <cell r="B2137" t="str">
            <v>RODAPE DE CONCRETO POLIDO 7 CM CANTO VIVO</v>
          </cell>
          <cell r="C2137" t="str">
            <v>M     </v>
          </cell>
          <cell r="D2137">
            <v>2.38</v>
          </cell>
          <cell r="E2137">
            <v>1.92</v>
          </cell>
          <cell r="F2137">
            <v>4.3</v>
          </cell>
        </row>
        <row r="2138">
          <cell r="A2138">
            <v>220112</v>
          </cell>
          <cell r="B2138" t="str">
            <v>PISO CIMENTADO C/BIANCO e=1 CM (1 CI:3 ARMG))</v>
          </cell>
          <cell r="C2138" t="str">
            <v>m2    </v>
          </cell>
          <cell r="D2138">
            <v>4.92</v>
          </cell>
          <cell r="E2138">
            <v>5.16</v>
          </cell>
          <cell r="F2138">
            <v>10.08</v>
          </cell>
        </row>
        <row r="2139">
          <cell r="A2139">
            <v>220113</v>
          </cell>
          <cell r="B2139" t="str">
            <v>CHAPISCO ADES.S/PISO C/BIANCO e=5 MM ( 1CI:1,5 ARMG)</v>
          </cell>
          <cell r="C2139" t="str">
            <v>m2    </v>
          </cell>
          <cell r="D2139">
            <v>2.49</v>
          </cell>
          <cell r="E2139">
            <v>0.79</v>
          </cell>
          <cell r="F2139">
            <v>3.28</v>
          </cell>
        </row>
        <row r="2140">
          <cell r="A2140">
            <v>220114</v>
          </cell>
          <cell r="B2140" t="str">
            <v>CONC.DEMP.5CM C/JUNTA SX.ROLADO-10CM-1:2,5:3,5</v>
          </cell>
          <cell r="C2140" t="str">
            <v>m2    </v>
          </cell>
          <cell r="D2140">
            <v>10.29</v>
          </cell>
          <cell r="E2140">
            <v>9.31</v>
          </cell>
          <cell r="F2140">
            <v>19.6</v>
          </cell>
        </row>
        <row r="2141">
          <cell r="A2141">
            <v>220201</v>
          </cell>
          <cell r="B2141" t="str">
            <v>CIMENT.LISO IMP.NATURAL E=2CM C/JUNTA PL.1CI:3ARMG</v>
          </cell>
          <cell r="C2141" t="str">
            <v>m2    </v>
          </cell>
          <cell r="D2141">
            <v>5.72</v>
          </cell>
          <cell r="E2141">
            <v>5.28</v>
          </cell>
          <cell r="F2141">
            <v>11</v>
          </cell>
        </row>
        <row r="2142">
          <cell r="A2142">
            <v>220202</v>
          </cell>
          <cell r="B2142" t="str">
            <v>CIMENT.RUST.IMP.NATURAL E=.2CM C/JUNTA PL.1CI:3ARMG</v>
          </cell>
          <cell r="C2142" t="str">
            <v>m2    </v>
          </cell>
          <cell r="D2142">
            <v>5.72</v>
          </cell>
          <cell r="E2142">
            <v>6.75</v>
          </cell>
          <cell r="F2142">
            <v>12.47</v>
          </cell>
        </row>
        <row r="2143">
          <cell r="A2143">
            <v>220301</v>
          </cell>
          <cell r="B2143" t="str">
            <v>CIMENT.RUSTICO E=2CM C/JUNTA PLAST.1 CI:3 ARMG</v>
          </cell>
          <cell r="C2143" t="str">
            <v>m2    </v>
          </cell>
          <cell r="D2143">
            <v>5.21</v>
          </cell>
          <cell r="E2143">
            <v>6.75</v>
          </cell>
          <cell r="F2143">
            <v>11.96</v>
          </cell>
        </row>
        <row r="2144">
          <cell r="A2144">
            <v>220302</v>
          </cell>
          <cell r="B2144" t="str">
            <v>PISO CIMENTADO RUSTICO ESP=2 CM SEM JUNTA</v>
          </cell>
          <cell r="C2144" t="str">
            <v>m2    </v>
          </cell>
          <cell r="D2144">
            <v>4.49</v>
          </cell>
          <cell r="E2144">
            <v>6.75</v>
          </cell>
          <cell r="F2144">
            <v>11.24</v>
          </cell>
        </row>
        <row r="2145">
          <cell r="A2145">
            <v>220305</v>
          </cell>
          <cell r="B2145" t="str">
            <v>CERAMICA ESMALTADA 20 X 20</v>
          </cell>
          <cell r="C2145" t="str">
            <v>m2    </v>
          </cell>
          <cell r="D2145">
            <v>29.36</v>
          </cell>
          <cell r="E2145">
            <v>10.67</v>
          </cell>
          <cell r="F2145">
            <v>40.03</v>
          </cell>
        </row>
        <row r="2146">
          <cell r="A2146">
            <v>220306</v>
          </cell>
          <cell r="B2146" t="str">
            <v>RODAPE DE CERAMICA ESMALTADA 20 X20</v>
          </cell>
          <cell r="C2146" t="str">
            <v>ML    </v>
          </cell>
          <cell r="D2146">
            <v>1.96</v>
          </cell>
          <cell r="E2146">
            <v>9.99</v>
          </cell>
          <cell r="F2146">
            <v>11.95</v>
          </cell>
        </row>
        <row r="2147">
          <cell r="A2147">
            <v>220309</v>
          </cell>
          <cell r="B2147" t="str">
            <v>CERAMICA 30 X 30</v>
          </cell>
          <cell r="C2147" t="str">
            <v>m2    </v>
          </cell>
          <cell r="D2147">
            <v>28.42</v>
          </cell>
          <cell r="E2147">
            <v>10.93</v>
          </cell>
          <cell r="F2147">
            <v>39.35</v>
          </cell>
        </row>
        <row r="2148">
          <cell r="A2148">
            <v>220310</v>
          </cell>
          <cell r="B2148" t="str">
            <v>RODAPE DE CERAMICA 30 X 30</v>
          </cell>
          <cell r="C2148" t="str">
            <v>ML    </v>
          </cell>
          <cell r="D2148">
            <v>2.11</v>
          </cell>
          <cell r="E2148">
            <v>9.99</v>
          </cell>
          <cell r="F2148">
            <v>12.1</v>
          </cell>
        </row>
        <row r="2149">
          <cell r="A2149">
            <v>220311</v>
          </cell>
          <cell r="B2149" t="str">
            <v>CERAMICA ANTI-DERRAPANTE</v>
          </cell>
          <cell r="C2149" t="str">
            <v>m2    </v>
          </cell>
          <cell r="D2149">
            <v>28.42</v>
          </cell>
          <cell r="E2149">
            <v>10.67</v>
          </cell>
          <cell r="F2149">
            <v>39.09</v>
          </cell>
        </row>
        <row r="2150">
          <cell r="A2150">
            <v>220312</v>
          </cell>
          <cell r="B2150" t="str">
            <v>RODAPE DE CERAMICA ANTI-DERRAPANTE</v>
          </cell>
          <cell r="C2150" t="str">
            <v>ML    </v>
          </cell>
          <cell r="D2150">
            <v>2.11</v>
          </cell>
          <cell r="E2150">
            <v>9.99</v>
          </cell>
          <cell r="F2150">
            <v>12.1</v>
          </cell>
        </row>
        <row r="2151">
          <cell r="A2151">
            <v>220401</v>
          </cell>
          <cell r="B2151" t="str">
            <v>PISO DE ARDOSIA SERRADO</v>
          </cell>
          <cell r="C2151" t="str">
            <v>m2    </v>
          </cell>
          <cell r="D2151">
            <v>18.02</v>
          </cell>
          <cell r="E2151">
            <v>10.93</v>
          </cell>
          <cell r="F2151">
            <v>28.95</v>
          </cell>
        </row>
        <row r="2152">
          <cell r="A2152">
            <v>220402</v>
          </cell>
          <cell r="B2152" t="str">
            <v>RODAPE DE ARDOSIA</v>
          </cell>
          <cell r="C2152" t="str">
            <v>ML    </v>
          </cell>
          <cell r="D2152">
            <v>1.33</v>
          </cell>
          <cell r="E2152">
            <v>9.99</v>
          </cell>
          <cell r="F2152">
            <v>11.32</v>
          </cell>
        </row>
        <row r="2153">
          <cell r="A2153">
            <v>220403</v>
          </cell>
          <cell r="B2153" t="str">
            <v>PISO ARENITO SERRADO (PIRENOP.ASSENT.BARRO)</v>
          </cell>
          <cell r="C2153" t="str">
            <v>m2    </v>
          </cell>
          <cell r="D2153">
            <v>30.41</v>
          </cell>
          <cell r="E2153">
            <v>13.81</v>
          </cell>
          <cell r="F2153">
            <v>44.22</v>
          </cell>
        </row>
        <row r="2154">
          <cell r="A2154">
            <v>220501</v>
          </cell>
          <cell r="B2154" t="str">
            <v>&gt;</v>
          </cell>
          <cell r="C2154" t="str">
            <v>UD    </v>
          </cell>
          <cell r="D2154">
            <v>18.64</v>
          </cell>
          <cell r="E2154">
            <v>0</v>
          </cell>
          <cell r="F2154">
            <v>18.64</v>
          </cell>
        </row>
        <row r="2155">
          <cell r="A2155">
            <v>220502</v>
          </cell>
          <cell r="B2155" t="str">
            <v>&gt;</v>
          </cell>
          <cell r="C2155" t="str">
            <v>UD    </v>
          </cell>
          <cell r="D2155">
            <v>0</v>
          </cell>
          <cell r="E2155">
            <v>41.87</v>
          </cell>
          <cell r="F2155">
            <v>41.87</v>
          </cell>
        </row>
        <row r="2156">
          <cell r="A2156">
            <v>220801</v>
          </cell>
          <cell r="B2156" t="str">
            <v>REVESTIMENTO COM TABUA CORRIDA-SENTIDO RETO</v>
          </cell>
          <cell r="C2156" t="str">
            <v>m2    </v>
          </cell>
          <cell r="D2156">
            <v>122.52</v>
          </cell>
          <cell r="E2156">
            <v>24.08</v>
          </cell>
          <cell r="F2156">
            <v>146.6</v>
          </cell>
        </row>
        <row r="2157">
          <cell r="A2157">
            <v>220802</v>
          </cell>
          <cell r="B2157" t="str">
            <v>RODAPE DE MADEIRA</v>
          </cell>
          <cell r="C2157" t="str">
            <v>ML    </v>
          </cell>
          <cell r="D2157">
            <v>7.4</v>
          </cell>
          <cell r="E2157">
            <v>4.67</v>
          </cell>
          <cell r="F2157">
            <v>12.07</v>
          </cell>
        </row>
        <row r="2158">
          <cell r="A2158">
            <v>220901</v>
          </cell>
          <cell r="B2158" t="str">
            <v>CIMENT.LISO C/OX.FERRO E=2 CM C/JUNTA PL.1CI:3ARMG</v>
          </cell>
          <cell r="C2158" t="str">
            <v>m2    </v>
          </cell>
          <cell r="D2158">
            <v>7.13</v>
          </cell>
          <cell r="E2158">
            <v>5.28</v>
          </cell>
          <cell r="F2158">
            <v>12.41</v>
          </cell>
        </row>
        <row r="2159">
          <cell r="A2159">
            <v>220902</v>
          </cell>
          <cell r="B2159" t="str">
            <v>RODAPE DE MASSA (ICI:3 ARMG)</v>
          </cell>
          <cell r="C2159" t="str">
            <v>ML    </v>
          </cell>
          <cell r="D2159">
            <v>0.64</v>
          </cell>
          <cell r="E2159">
            <v>3.04</v>
          </cell>
          <cell r="F2159">
            <v>3.68</v>
          </cell>
        </row>
        <row r="2160">
          <cell r="A2160">
            <v>220903</v>
          </cell>
          <cell r="B2160" t="str">
            <v>PISO ALTA RESIST.C/BASE REGULARIZ.E JUNTA PL.27MM</v>
          </cell>
          <cell r="C2160" t="str">
            <v>m2    </v>
          </cell>
          <cell r="D2160">
            <v>20.23</v>
          </cell>
          <cell r="E2160">
            <v>24.06</v>
          </cell>
          <cell r="F2160">
            <v>44.29</v>
          </cell>
        </row>
        <row r="2161">
          <cell r="A2161">
            <v>220904</v>
          </cell>
          <cell r="B2161" t="str">
            <v>RODAPE ALTA RESIST.7 CM CANT.VIVO</v>
          </cell>
          <cell r="C2161" t="str">
            <v>ML    </v>
          </cell>
          <cell r="D2161">
            <v>1.22</v>
          </cell>
          <cell r="E2161">
            <v>3.98</v>
          </cell>
          <cell r="F2161">
            <v>5.2</v>
          </cell>
        </row>
        <row r="2162">
          <cell r="A2162">
            <v>220905</v>
          </cell>
          <cell r="B2162" t="str">
            <v>DEGRAUS DE ALTA RESISTENCIA</v>
          </cell>
          <cell r="C2162" t="str">
            <v>ML    </v>
          </cell>
          <cell r="D2162">
            <v>6.71</v>
          </cell>
          <cell r="E2162">
            <v>35.47</v>
          </cell>
          <cell r="F2162">
            <v>42.18</v>
          </cell>
        </row>
        <row r="2163">
          <cell r="A2163">
            <v>220906</v>
          </cell>
          <cell r="B2163" t="str">
            <v>PISO EM PEDRA PORTUGUESA</v>
          </cell>
          <cell r="C2163" t="str">
            <v>m2    </v>
          </cell>
          <cell r="D2163">
            <v>32.72</v>
          </cell>
          <cell r="E2163">
            <v>7.58</v>
          </cell>
          <cell r="F2163">
            <v>40.3</v>
          </cell>
        </row>
        <row r="2164">
          <cell r="A2164">
            <v>220907</v>
          </cell>
          <cell r="B2164" t="str">
            <v>PISO EM MARMORE C/REGULARIZACAO</v>
          </cell>
          <cell r="C2164" t="str">
            <v>m2    </v>
          </cell>
          <cell r="D2164">
            <v>95.42</v>
          </cell>
          <cell r="E2164">
            <v>13.85</v>
          </cell>
          <cell r="F2164">
            <v>109.27</v>
          </cell>
        </row>
        <row r="2165">
          <cell r="A2165">
            <v>220908</v>
          </cell>
          <cell r="B2165" t="str">
            <v>PISO CERAMICA DE ALTA RESISTENCIA</v>
          </cell>
          <cell r="C2165" t="str">
            <v>m2    </v>
          </cell>
          <cell r="D2165">
            <v>32.97</v>
          </cell>
          <cell r="E2165">
            <v>10.67</v>
          </cell>
          <cell r="F2165">
            <v>43.64</v>
          </cell>
        </row>
        <row r="2166">
          <cell r="A2166">
            <v>220909</v>
          </cell>
          <cell r="B2166" t="str">
            <v>RODAPE DE CERAMICA DE ALTA RESIST.</v>
          </cell>
          <cell r="C2166" t="str">
            <v>ML    </v>
          </cell>
          <cell r="D2166">
            <v>2.45</v>
          </cell>
          <cell r="E2166">
            <v>9.99</v>
          </cell>
          <cell r="F2166">
            <v>12.44</v>
          </cell>
        </row>
        <row r="2167">
          <cell r="A2167">
            <v>220910</v>
          </cell>
          <cell r="B2167" t="str">
            <v>CONCR.SEIXO ROL.SEMI POLIDO 3CM(1:2:2,5) C/JUNTA 27MM</v>
          </cell>
          <cell r="C2167" t="str">
            <v>m2    </v>
          </cell>
          <cell r="D2167">
            <v>12.25</v>
          </cell>
          <cell r="E2167">
            <v>16.78</v>
          </cell>
          <cell r="F2167">
            <v>29.03</v>
          </cell>
        </row>
        <row r="2168">
          <cell r="A2168">
            <v>220911</v>
          </cell>
          <cell r="B2168" t="str">
            <v>JUNTA/DILATACAO C/SEIXO ROLADO</v>
          </cell>
          <cell r="C2168" t="str">
            <v>m2    </v>
          </cell>
          <cell r="D2168">
            <v>10.19</v>
          </cell>
          <cell r="E2168">
            <v>30.34</v>
          </cell>
          <cell r="F2168">
            <v>40.53</v>
          </cell>
        </row>
        <row r="2169">
          <cell r="A2169">
            <v>220912</v>
          </cell>
          <cell r="B2169" t="str">
            <v>ASSOALHO EM MADEIRA DE LEI</v>
          </cell>
          <cell r="C2169" t="str">
            <v>m2    </v>
          </cell>
          <cell r="D2169">
            <v>117.88</v>
          </cell>
          <cell r="E2169">
            <v>24.08</v>
          </cell>
          <cell r="F2169">
            <v>141.96</v>
          </cell>
        </row>
        <row r="2170">
          <cell r="A2170">
            <v>220913</v>
          </cell>
          <cell r="B2170" t="str">
            <v>PISO EM GRANITO IMPERMEABILIZADO E COM REGULARIZACAO</v>
          </cell>
          <cell r="C2170" t="str">
            <v>m2    </v>
          </cell>
          <cell r="D2170">
            <v>92.28</v>
          </cell>
          <cell r="E2170">
            <v>14.04</v>
          </cell>
          <cell r="F2170">
            <v>106.32</v>
          </cell>
        </row>
        <row r="2171">
          <cell r="A2171">
            <v>220914</v>
          </cell>
          <cell r="B2171" t="str">
            <v>RODAPE ALTA RESIST.10 CM CANTO ARRE</v>
          </cell>
          <cell r="C2171" t="str">
            <v>M     </v>
          </cell>
          <cell r="D2171">
            <v>2.12</v>
          </cell>
          <cell r="E2171">
            <v>6.5</v>
          </cell>
          <cell r="F2171">
            <v>8.62</v>
          </cell>
        </row>
        <row r="2172">
          <cell r="A2172">
            <v>220917</v>
          </cell>
          <cell r="B2172" t="str">
            <v>RODAPE DE GRANITO</v>
          </cell>
          <cell r="C2172" t="str">
            <v>ML    </v>
          </cell>
          <cell r="D2172">
            <v>11.39</v>
          </cell>
          <cell r="E2172">
            <v>4.28</v>
          </cell>
          <cell r="F2172">
            <v>15.67</v>
          </cell>
        </row>
        <row r="2173">
          <cell r="A2173">
            <v>220920</v>
          </cell>
          <cell r="B2173" t="str">
            <v>SOLEIRA EM GRANITO</v>
          </cell>
          <cell r="C2173" t="str">
            <v>m2    </v>
          </cell>
          <cell r="D2173">
            <v>155.42</v>
          </cell>
          <cell r="E2173">
            <v>10.67</v>
          </cell>
          <cell r="F2173">
            <v>166.09</v>
          </cell>
        </row>
        <row r="2174">
          <cell r="A2174">
            <v>221000</v>
          </cell>
          <cell r="B2174" t="str">
            <v>BORRACHA ANTIDER.C/REG.E=2CM E NATA DE CIMENTO</v>
          </cell>
          <cell r="C2174" t="str">
            <v>m2    </v>
          </cell>
          <cell r="D2174">
            <v>41.4</v>
          </cell>
          <cell r="E2174">
            <v>6.75</v>
          </cell>
          <cell r="F2174">
            <v>48.15</v>
          </cell>
        </row>
        <row r="2175">
          <cell r="A2175">
            <v>221001</v>
          </cell>
          <cell r="B2175" t="str">
            <v>PISO VINILICO C/REGULARIZ. E=2CM E NATA DE CIMENTO</v>
          </cell>
          <cell r="C2175" t="str">
            <v>m2    </v>
          </cell>
          <cell r="D2175">
            <v>39.3</v>
          </cell>
          <cell r="E2175">
            <v>6.75</v>
          </cell>
          <cell r="F2175">
            <v>46.05</v>
          </cell>
        </row>
        <row r="2176">
          <cell r="A2176">
            <v>221002</v>
          </cell>
          <cell r="B2176" t="str">
            <v>RODAPE DE PLASTICO P/ PISO VINILICO/BORRACHA</v>
          </cell>
          <cell r="C2176" t="str">
            <v>ML    </v>
          </cell>
          <cell r="D2176">
            <v>5.7</v>
          </cell>
          <cell r="E2176">
            <v>0.27</v>
          </cell>
          <cell r="F2176">
            <v>5.97</v>
          </cell>
        </row>
        <row r="2177">
          <cell r="A2177">
            <v>221003</v>
          </cell>
          <cell r="B2177" t="str">
            <v>PISO VINÍLICO TRÁFEGO INT.C/ REGULARIZ. E=2CM E NATA DE CIMENTO</v>
          </cell>
          <cell r="C2177" t="str">
            <v>m2    </v>
          </cell>
          <cell r="D2177">
            <v>44.55</v>
          </cell>
          <cell r="E2177">
            <v>6.75</v>
          </cell>
          <cell r="F2177">
            <v>51.3</v>
          </cell>
        </row>
        <row r="2178">
          <cell r="A2178">
            <v>221101</v>
          </cell>
          <cell r="B2178" t="str">
            <v>GRANITINA C/REGULAR.E=2CM E JUNTA PLASTICA 27MM</v>
          </cell>
          <cell r="C2178" t="str">
            <v>m2    </v>
          </cell>
          <cell r="D2178">
            <v>27.21</v>
          </cell>
          <cell r="E2178">
            <v>6.75</v>
          </cell>
          <cell r="F2178">
            <v>33.96</v>
          </cell>
        </row>
        <row r="2179">
          <cell r="A2179">
            <v>221102</v>
          </cell>
          <cell r="B2179" t="str">
            <v>RODAPE DE GRANITINA</v>
          </cell>
          <cell r="C2179" t="str">
            <v>ML    </v>
          </cell>
          <cell r="D2179">
            <v>5</v>
          </cell>
          <cell r="E2179">
            <v>0</v>
          </cell>
          <cell r="F2179">
            <v>5</v>
          </cell>
        </row>
        <row r="2180">
          <cell r="A2180">
            <v>221103</v>
          </cell>
          <cell r="B2180" t="str">
            <v>RASP./APLIC.RESINA ACRILICA UMA DEMAO</v>
          </cell>
          <cell r="C2180" t="str">
            <v>m2    </v>
          </cell>
          <cell r="D2180">
            <v>7</v>
          </cell>
          <cell r="E2180">
            <v>0</v>
          </cell>
          <cell r="F2180">
            <v>7</v>
          </cell>
        </row>
        <row r="2181">
          <cell r="A2181">
            <v>221104</v>
          </cell>
          <cell r="B2181" t="str">
            <v>RASP/APLIC.RESINA ACRILICA DUAS DEMAOS</v>
          </cell>
          <cell r="C2181" t="str">
            <v>m2    </v>
          </cell>
          <cell r="D2181">
            <v>8</v>
          </cell>
          <cell r="E2181">
            <v>0</v>
          </cell>
          <cell r="F2181">
            <v>8</v>
          </cell>
        </row>
        <row r="2182">
          <cell r="A2182">
            <v>221105</v>
          </cell>
          <cell r="B2182" t="str">
            <v>&gt;</v>
          </cell>
          <cell r="C2182" t="str">
            <v>UD    </v>
          </cell>
          <cell r="D2182">
            <v>18.64</v>
          </cell>
          <cell r="E2182">
            <v>0</v>
          </cell>
          <cell r="F2182">
            <v>18.64</v>
          </cell>
        </row>
        <row r="2183">
          <cell r="A2183">
            <v>221106</v>
          </cell>
          <cell r="B2183" t="str">
            <v>GRANITINA C/OX.FERRO REGUL.E=2CM  JUNTA PL.27MM</v>
          </cell>
          <cell r="C2183" t="str">
            <v>m2    </v>
          </cell>
          <cell r="D2183">
            <v>38.15</v>
          </cell>
          <cell r="E2183">
            <v>6.75</v>
          </cell>
          <cell r="F2183">
            <v>44.9</v>
          </cell>
        </row>
        <row r="2184">
          <cell r="A2184">
            <v>221107</v>
          </cell>
          <cell r="B2184" t="str">
            <v>DEGRAUS DE GRANITINA C/REGULARIZACAO</v>
          </cell>
          <cell r="C2184" t="str">
            <v>M     </v>
          </cell>
          <cell r="D2184">
            <v>9.42</v>
          </cell>
          <cell r="E2184">
            <v>5.02</v>
          </cell>
          <cell r="F2184">
            <v>14.44</v>
          </cell>
        </row>
        <row r="2185">
          <cell r="A2185">
            <v>221108</v>
          </cell>
          <cell r="B2185" t="str">
            <v>DEMARCACAO DE QUADRA C/PISO VINILICO</v>
          </cell>
          <cell r="C2185" t="str">
            <v>ML    </v>
          </cell>
          <cell r="D2185">
            <v>1.86</v>
          </cell>
          <cell r="E2185">
            <v>2.56</v>
          </cell>
          <cell r="F2185">
            <v>4.42</v>
          </cell>
        </row>
        <row r="2186">
          <cell r="A2186">
            <v>221109</v>
          </cell>
          <cell r="B2186" t="str">
            <v>TESTEIRA CANTONEIRA ALUMINIO</v>
          </cell>
          <cell r="C2186" t="str">
            <v>ML    </v>
          </cell>
          <cell r="D2186">
            <v>10.96</v>
          </cell>
          <cell r="E2186">
            <v>4.03</v>
          </cell>
          <cell r="F2186">
            <v>14.99</v>
          </cell>
        </row>
        <row r="2187">
          <cell r="A2187">
            <v>230000</v>
          </cell>
          <cell r="B2187" t="str">
            <v>FERRAGENS</v>
          </cell>
          <cell r="D2187">
            <v>0</v>
          </cell>
          <cell r="E2187">
            <v>0</v>
          </cell>
          <cell r="F2187">
            <v>0</v>
          </cell>
        </row>
        <row r="2188">
          <cell r="A2188">
            <v>230101</v>
          </cell>
          <cell r="B2188" t="str">
            <v>FECH.(ALAV.) LAFONTE 6236 E/8766- E17 IMAB</v>
          </cell>
          <cell r="C2188" t="str">
            <v>Un    </v>
          </cell>
          <cell r="D2188">
            <v>55</v>
          </cell>
          <cell r="E2188">
            <v>7.7</v>
          </cell>
          <cell r="F2188">
            <v>62.7</v>
          </cell>
        </row>
        <row r="2189">
          <cell r="A2189">
            <v>230102</v>
          </cell>
          <cell r="B2189" t="str">
            <v>FECH.(ALAV.) LAFONTE 6236 I /8766- I18 IMAB</v>
          </cell>
          <cell r="C2189" t="str">
            <v>Un    </v>
          </cell>
          <cell r="D2189">
            <v>44</v>
          </cell>
          <cell r="E2189">
            <v>7.7</v>
          </cell>
          <cell r="F2189">
            <v>51.7</v>
          </cell>
        </row>
        <row r="2190">
          <cell r="A2190">
            <v>230103</v>
          </cell>
          <cell r="B2190" t="str">
            <v>FECHADURA TIPO LIVRE OCUPADO (819 IMAB/719 LA FONTE)</v>
          </cell>
          <cell r="C2190" t="str">
            <v>Un    </v>
          </cell>
          <cell r="D2190">
            <v>27</v>
          </cell>
          <cell r="E2190">
            <v>7.7</v>
          </cell>
          <cell r="F2190">
            <v>34.7</v>
          </cell>
        </row>
        <row r="2191">
          <cell r="A2191">
            <v>230104</v>
          </cell>
          <cell r="B2191" t="str">
            <v>FECH. TIPO BICO DE PAPAGAIO (1222 LAFONTE/1161 E - 30  IMAB)</v>
          </cell>
          <cell r="C2191" t="str">
            <v>Un    </v>
          </cell>
          <cell r="D2191">
            <v>63</v>
          </cell>
          <cell r="E2191">
            <v>11.55</v>
          </cell>
          <cell r="F2191">
            <v>74.55</v>
          </cell>
        </row>
        <row r="2192">
          <cell r="A2192">
            <v>230105</v>
          </cell>
          <cell r="B2192" t="str">
            <v>FECH.(ALAV.) LAFONTE 6236 B/8766 - B19 IMAB</v>
          </cell>
          <cell r="C2192" t="str">
            <v>Un    </v>
          </cell>
          <cell r="D2192">
            <v>44</v>
          </cell>
          <cell r="E2192">
            <v>7.7</v>
          </cell>
          <cell r="F2192">
            <v>51.7</v>
          </cell>
        </row>
        <row r="2193">
          <cell r="A2193">
            <v>230106</v>
          </cell>
          <cell r="B2193" t="str">
            <v>TARGETA NIQUELADA No. 03</v>
          </cell>
          <cell r="C2193" t="str">
            <v>Un    </v>
          </cell>
          <cell r="D2193">
            <v>5.2</v>
          </cell>
          <cell r="E2193">
            <v>3.85</v>
          </cell>
          <cell r="F2193">
            <v>9.05</v>
          </cell>
        </row>
        <row r="2194">
          <cell r="A2194">
            <v>230107</v>
          </cell>
          <cell r="B2194" t="str">
            <v>FECH.(BOLA) LAFONTE 2078 - E/9158 - E17 IMAB</v>
          </cell>
          <cell r="C2194" t="str">
            <v>Un    </v>
          </cell>
          <cell r="D2194">
            <v>72.6</v>
          </cell>
          <cell r="E2194">
            <v>7.7</v>
          </cell>
          <cell r="F2194">
            <v>80.3</v>
          </cell>
        </row>
        <row r="2195">
          <cell r="A2195">
            <v>230108</v>
          </cell>
          <cell r="B2195" t="str">
            <v>FECH.BOLA)  LAFONTE 2078 - I /9158  - I18 IMAB</v>
          </cell>
          <cell r="C2195" t="str">
            <v>Un    </v>
          </cell>
          <cell r="D2195">
            <v>62.6</v>
          </cell>
          <cell r="E2195">
            <v>7.7</v>
          </cell>
          <cell r="F2195">
            <v>70.3</v>
          </cell>
        </row>
        <row r="2196">
          <cell r="A2196">
            <v>230109</v>
          </cell>
          <cell r="B2196" t="str">
            <v>FECH.LAFONTE 2078 - B / BOLA WC / 9158 - B19 IMAB</v>
          </cell>
          <cell r="C2196" t="str">
            <v>Un    </v>
          </cell>
          <cell r="D2196">
            <v>62.6</v>
          </cell>
          <cell r="E2196">
            <v>7.7</v>
          </cell>
          <cell r="F2196">
            <v>70.3</v>
          </cell>
        </row>
        <row r="2197">
          <cell r="A2197">
            <v>230110</v>
          </cell>
          <cell r="B2197" t="str">
            <v>TARGETA GALVANIZADA 12 X 2 CM PARAFUSADA</v>
          </cell>
          <cell r="C2197" t="str">
            <v>Un    </v>
          </cell>
          <cell r="D2197">
            <v>4.9</v>
          </cell>
          <cell r="E2197">
            <v>3.85</v>
          </cell>
          <cell r="F2197">
            <v>8.75</v>
          </cell>
        </row>
        <row r="2198">
          <cell r="A2198">
            <v>230171</v>
          </cell>
          <cell r="B2198" t="str">
            <v>MACANETA TIPO BOLA</v>
          </cell>
          <cell r="C2198" t="str">
            <v>CJ    </v>
          </cell>
          <cell r="D2198">
            <v>27.62</v>
          </cell>
          <cell r="E2198">
            <v>1.31</v>
          </cell>
          <cell r="F2198">
            <v>28.93</v>
          </cell>
        </row>
        <row r="2199">
          <cell r="A2199">
            <v>230172</v>
          </cell>
          <cell r="B2199" t="str">
            <v>BARRA P/DEFICIENTE FISICO B6 PADRAO AGETOP</v>
          </cell>
          <cell r="C2199" t="str">
            <v>Un    </v>
          </cell>
          <cell r="D2199">
            <v>14.74</v>
          </cell>
          <cell r="E2199">
            <v>41.58</v>
          </cell>
          <cell r="F2199">
            <v>56.32</v>
          </cell>
        </row>
        <row r="2200">
          <cell r="A2200">
            <v>230200</v>
          </cell>
          <cell r="B2200" t="str">
            <v>DOBRADICA P/ARMARIO</v>
          </cell>
          <cell r="C2200" t="str">
            <v>Un    </v>
          </cell>
          <cell r="D2200">
            <v>2.3</v>
          </cell>
          <cell r="E2200">
            <v>1.96</v>
          </cell>
          <cell r="F2200">
            <v>4.26</v>
          </cell>
        </row>
        <row r="2201">
          <cell r="A2201">
            <v>230201</v>
          </cell>
          <cell r="B2201" t="str">
            <v>DOBRADICA 3" x 3 1/2" FERRO POLIDO</v>
          </cell>
          <cell r="C2201" t="str">
            <v>Un    </v>
          </cell>
          <cell r="D2201">
            <v>1</v>
          </cell>
          <cell r="E2201">
            <v>3.26</v>
          </cell>
          <cell r="F2201">
            <v>4.26</v>
          </cell>
        </row>
        <row r="2202">
          <cell r="A2202">
            <v>230202</v>
          </cell>
          <cell r="B2202" t="str">
            <v>DOBRADICA 3" X 3 1/2" CROMADA</v>
          </cell>
          <cell r="C2202" t="str">
            <v>Un    </v>
          </cell>
          <cell r="D2202">
            <v>4.5</v>
          </cell>
          <cell r="E2202">
            <v>6.5</v>
          </cell>
          <cell r="F2202">
            <v>11</v>
          </cell>
        </row>
        <row r="2203">
          <cell r="A2203">
            <v>230203</v>
          </cell>
          <cell r="B2203" t="str">
            <v>&gt;</v>
          </cell>
          <cell r="C2203" t="str">
            <v>UD    </v>
          </cell>
          <cell r="D2203">
            <v>18.64</v>
          </cell>
          <cell r="E2203">
            <v>0</v>
          </cell>
          <cell r="F2203">
            <v>18.64</v>
          </cell>
        </row>
        <row r="2204">
          <cell r="A2204">
            <v>230204</v>
          </cell>
          <cell r="B2204" t="str">
            <v>&gt;</v>
          </cell>
          <cell r="C2204" t="str">
            <v>UD    </v>
          </cell>
          <cell r="D2204">
            <v>18.64</v>
          </cell>
          <cell r="E2204">
            <v>0</v>
          </cell>
          <cell r="F2204">
            <v>18.64</v>
          </cell>
        </row>
        <row r="2205">
          <cell r="A2205">
            <v>230205</v>
          </cell>
          <cell r="B2205" t="str">
            <v>&gt;</v>
          </cell>
          <cell r="C2205" t="str">
            <v>UD    </v>
          </cell>
          <cell r="D2205">
            <v>0</v>
          </cell>
          <cell r="E2205">
            <v>41.87</v>
          </cell>
          <cell r="F2205">
            <v>41.87</v>
          </cell>
        </row>
        <row r="2206">
          <cell r="A2206">
            <v>230206</v>
          </cell>
          <cell r="B2206" t="str">
            <v>CANTONEIRA PEQUENA P/DIVISORIAS</v>
          </cell>
          <cell r="C2206" t="str">
            <v>Un    </v>
          </cell>
          <cell r="D2206">
            <v>10.9</v>
          </cell>
          <cell r="E2206">
            <v>0</v>
          </cell>
          <cell r="F2206">
            <v>10.9</v>
          </cell>
        </row>
        <row r="2207">
          <cell r="A2207">
            <v>230207</v>
          </cell>
          <cell r="B2207" t="str">
            <v>CANTONEIRA GRANDE P/DIVISORIAS</v>
          </cell>
          <cell r="C2207" t="str">
            <v>Un    </v>
          </cell>
          <cell r="D2207">
            <v>19.9</v>
          </cell>
          <cell r="E2207">
            <v>0</v>
          </cell>
          <cell r="F2207">
            <v>19.9</v>
          </cell>
        </row>
        <row r="2208">
          <cell r="A2208">
            <v>230208</v>
          </cell>
          <cell r="B2208" t="str">
            <v>CHAPA SUPORTE P/DIVISORIAS</v>
          </cell>
          <cell r="C2208" t="str">
            <v>Un    </v>
          </cell>
          <cell r="D2208">
            <v>13.5</v>
          </cell>
          <cell r="E2208">
            <v>0</v>
          </cell>
          <cell r="F2208">
            <v>13.5</v>
          </cell>
        </row>
        <row r="2209">
          <cell r="A2209">
            <v>230209</v>
          </cell>
          <cell r="B2209" t="str">
            <v>BATENTE C/ENCOSTO BORRACHA P/DIVISORIAS</v>
          </cell>
          <cell r="C2209" t="str">
            <v>Un    </v>
          </cell>
          <cell r="D2209">
            <v>20</v>
          </cell>
          <cell r="E2209">
            <v>0</v>
          </cell>
          <cell r="F2209">
            <v>20</v>
          </cell>
        </row>
        <row r="2210">
          <cell r="A2210">
            <v>230210</v>
          </cell>
          <cell r="B2210" t="str">
            <v>DOBRADICA C/MOLA P/PORTA/DIVISORIAS</v>
          </cell>
          <cell r="C2210" t="str">
            <v>Un    </v>
          </cell>
          <cell r="D2210">
            <v>43.5</v>
          </cell>
          <cell r="E2210">
            <v>0</v>
          </cell>
          <cell r="F2210">
            <v>43.5</v>
          </cell>
        </row>
        <row r="2211">
          <cell r="A2211">
            <v>230211</v>
          </cell>
          <cell r="B2211" t="str">
            <v>PARAFUSO P/FERRAGENS/DIVISORIAS</v>
          </cell>
          <cell r="C2211" t="str">
            <v>Un    </v>
          </cell>
          <cell r="D2211">
            <v>3.5</v>
          </cell>
          <cell r="E2211">
            <v>0</v>
          </cell>
          <cell r="F2211">
            <v>3.5</v>
          </cell>
        </row>
        <row r="2212">
          <cell r="A2212">
            <v>230801</v>
          </cell>
          <cell r="B2212" t="str">
            <v>CORRENTE 4 MM P/CADEADO</v>
          </cell>
          <cell r="C2212" t="str">
            <v>M     </v>
          </cell>
          <cell r="D2212">
            <v>2.52</v>
          </cell>
          <cell r="E2212">
            <v>0</v>
          </cell>
          <cell r="F2212">
            <v>2.52</v>
          </cell>
        </row>
        <row r="2213">
          <cell r="A2213">
            <v>230802</v>
          </cell>
          <cell r="B2213" t="str">
            <v>CADEADO 20 MM</v>
          </cell>
          <cell r="C2213" t="str">
            <v>Un    </v>
          </cell>
          <cell r="D2213">
            <v>5.6</v>
          </cell>
          <cell r="E2213">
            <v>0</v>
          </cell>
          <cell r="F2213">
            <v>5.6</v>
          </cell>
        </row>
        <row r="2214">
          <cell r="A2214">
            <v>230803</v>
          </cell>
          <cell r="B2214" t="str">
            <v>CADEADO 30 MM</v>
          </cell>
          <cell r="C2214" t="str">
            <v>Un    </v>
          </cell>
          <cell r="D2214">
            <v>7.6</v>
          </cell>
          <cell r="E2214">
            <v>0</v>
          </cell>
          <cell r="F2214">
            <v>7.6</v>
          </cell>
        </row>
        <row r="2215">
          <cell r="A2215">
            <v>230804</v>
          </cell>
          <cell r="B2215" t="str">
            <v>CADEADO 50 MM</v>
          </cell>
          <cell r="C2215" t="str">
            <v>Un    </v>
          </cell>
          <cell r="D2215">
            <v>15.3</v>
          </cell>
          <cell r="E2215">
            <v>0</v>
          </cell>
          <cell r="F2215">
            <v>15.3</v>
          </cell>
        </row>
        <row r="2216">
          <cell r="A2216">
            <v>240000</v>
          </cell>
          <cell r="B2216" t="str">
            <v>MARCENARIA</v>
          </cell>
          <cell r="D2216">
            <v>0</v>
          </cell>
          <cell r="E2216">
            <v>0</v>
          </cell>
          <cell r="F2216">
            <v>0</v>
          </cell>
        </row>
        <row r="2217">
          <cell r="A2217">
            <v>240101</v>
          </cell>
          <cell r="B2217" t="str">
            <v>ARMARIO EMBUTIDO DE CEREJEIRA MOGNO</v>
          </cell>
          <cell r="C2217" t="str">
            <v>m2    </v>
          </cell>
          <cell r="D2217">
            <v>450</v>
          </cell>
          <cell r="E2217">
            <v>0</v>
          </cell>
          <cell r="F2217">
            <v>450</v>
          </cell>
        </row>
        <row r="2218">
          <cell r="A2218">
            <v>240102</v>
          </cell>
          <cell r="B2218" t="str">
            <v>ARMARIO FORMICADO</v>
          </cell>
          <cell r="C2218" t="str">
            <v>m2    </v>
          </cell>
          <cell r="D2218">
            <v>490</v>
          </cell>
          <cell r="E2218">
            <v>0</v>
          </cell>
          <cell r="F2218">
            <v>490</v>
          </cell>
        </row>
        <row r="2219">
          <cell r="A2219">
            <v>240103</v>
          </cell>
          <cell r="B2219" t="str">
            <v>ARMARIO FORMICADO INTERNO/EXTERNO</v>
          </cell>
          <cell r="C2219" t="str">
            <v>m2    </v>
          </cell>
          <cell r="D2219">
            <v>500</v>
          </cell>
          <cell r="E2219">
            <v>0</v>
          </cell>
          <cell r="F2219">
            <v>500</v>
          </cell>
        </row>
        <row r="2220">
          <cell r="A2220">
            <v>240104</v>
          </cell>
          <cell r="B2220" t="str">
            <v>TABUA APARELHADA P/ GUICHET</v>
          </cell>
          <cell r="C2220" t="str">
            <v>m2    </v>
          </cell>
          <cell r="D2220">
            <v>27.5</v>
          </cell>
          <cell r="E2220">
            <v>29.69</v>
          </cell>
          <cell r="F2220">
            <v>57.19</v>
          </cell>
        </row>
        <row r="2221">
          <cell r="A2221">
            <v>240105</v>
          </cell>
          <cell r="B2221" t="str">
            <v>PORTA GIZ (COXIM L=4 M)</v>
          </cell>
          <cell r="C2221" t="str">
            <v>Un    </v>
          </cell>
          <cell r="D2221">
            <v>39.72</v>
          </cell>
          <cell r="E2221">
            <v>70.17</v>
          </cell>
          <cell r="F2221">
            <v>109.89</v>
          </cell>
        </row>
        <row r="2222">
          <cell r="A2222">
            <v>240106</v>
          </cell>
          <cell r="B2222" t="str">
            <v>BATE CARTEIRA ENVERNIZADO E ASSENT. 2,5 X 12 CM</v>
          </cell>
          <cell r="C2222" t="str">
            <v>M     </v>
          </cell>
          <cell r="D2222">
            <v>10.98</v>
          </cell>
          <cell r="E2222">
            <v>20.72</v>
          </cell>
          <cell r="F2222">
            <v>31.7</v>
          </cell>
        </row>
        <row r="2223">
          <cell r="A2223">
            <v>240107</v>
          </cell>
          <cell r="B2223" t="str">
            <v>PALCO MOVEL EM ASSOALHO EM IPE ENCERADO</v>
          </cell>
          <cell r="C2223" t="str">
            <v>m2    </v>
          </cell>
          <cell r="D2223">
            <v>185.41</v>
          </cell>
          <cell r="E2223">
            <v>20.03</v>
          </cell>
          <cell r="F2223">
            <v>205.44</v>
          </cell>
        </row>
        <row r="2224">
          <cell r="A2224">
            <v>240108</v>
          </cell>
          <cell r="B2224" t="str">
            <v>QUADRO  AVISO-MOGNO/COMPENS./CORTICA/FELTRO</v>
          </cell>
          <cell r="C2224" t="str">
            <v>m2    </v>
          </cell>
          <cell r="D2224">
            <v>160.02</v>
          </cell>
          <cell r="E2224">
            <v>36.11</v>
          </cell>
          <cell r="F2224">
            <v>196.13</v>
          </cell>
        </row>
        <row r="2225">
          <cell r="A2225">
            <v>240109</v>
          </cell>
          <cell r="B2225" t="str">
            <v>ESTRADO ESC.20 SALAS</v>
          </cell>
          <cell r="C2225" t="str">
            <v>m2    </v>
          </cell>
          <cell r="D2225">
            <v>78</v>
          </cell>
          <cell r="E2225">
            <v>60.92</v>
          </cell>
          <cell r="F2225">
            <v>138.92</v>
          </cell>
        </row>
        <row r="2226">
          <cell r="A2226">
            <v>240110</v>
          </cell>
          <cell r="B2226" t="str">
            <v>QUADRO AVISO TP-1 (1,20 X 1,20 M)</v>
          </cell>
          <cell r="C2226" t="str">
            <v>Un    </v>
          </cell>
          <cell r="D2226">
            <v>84.67</v>
          </cell>
          <cell r="E2226">
            <v>63.75</v>
          </cell>
          <cell r="F2226">
            <v>148.42</v>
          </cell>
        </row>
        <row r="2227">
          <cell r="A2227">
            <v>240200</v>
          </cell>
          <cell r="B2227" t="str">
            <v>PORTINHOLA COMPENSADO/FORMICADO</v>
          </cell>
          <cell r="C2227" t="str">
            <v>m2    </v>
          </cell>
          <cell r="D2227">
            <v>78.11</v>
          </cell>
          <cell r="E2227">
            <v>218.89</v>
          </cell>
          <cell r="F2227">
            <v>297</v>
          </cell>
        </row>
        <row r="2228">
          <cell r="A2228">
            <v>240201</v>
          </cell>
          <cell r="B2228" t="str">
            <v>BALCAO DE MADEIRA</v>
          </cell>
          <cell r="C2228" t="str">
            <v>ML    </v>
          </cell>
          <cell r="D2228">
            <v>400</v>
          </cell>
          <cell r="E2228">
            <v>0</v>
          </cell>
          <cell r="F2228">
            <v>400</v>
          </cell>
        </row>
        <row r="2229">
          <cell r="A2229">
            <v>240202</v>
          </cell>
          <cell r="B2229" t="str">
            <v>&gt;</v>
          </cell>
          <cell r="C2229" t="str">
            <v>UD    </v>
          </cell>
          <cell r="D2229">
            <v>18.64</v>
          </cell>
          <cell r="E2229">
            <v>0</v>
          </cell>
          <cell r="F2229">
            <v>18.64</v>
          </cell>
        </row>
        <row r="2230">
          <cell r="A2230">
            <v>240203</v>
          </cell>
          <cell r="B2230" t="str">
            <v>PRATELEIRA MONTANTES EM ALVEN. APARENTE C/PINTURA</v>
          </cell>
          <cell r="C2230" t="str">
            <v>m2    </v>
          </cell>
          <cell r="D2230">
            <v>88.33</v>
          </cell>
          <cell r="E2230">
            <v>25.86</v>
          </cell>
          <cell r="F2230">
            <v>114.19</v>
          </cell>
        </row>
        <row r="2231">
          <cell r="A2231">
            <v>240204</v>
          </cell>
          <cell r="B2231" t="str">
            <v>&gt;</v>
          </cell>
          <cell r="C2231" t="str">
            <v>UD    </v>
          </cell>
          <cell r="D2231">
            <v>18.64</v>
          </cell>
          <cell r="E2231">
            <v>0</v>
          </cell>
          <cell r="F2231">
            <v>18.64</v>
          </cell>
        </row>
        <row r="2232">
          <cell r="A2232">
            <v>240205</v>
          </cell>
          <cell r="B2232" t="str">
            <v>&gt;</v>
          </cell>
          <cell r="C2232" t="str">
            <v>UD    </v>
          </cell>
          <cell r="D2232">
            <v>0</v>
          </cell>
          <cell r="E2232">
            <v>41.87</v>
          </cell>
          <cell r="F2232">
            <v>41.87</v>
          </cell>
        </row>
        <row r="2233">
          <cell r="A2233">
            <v>240206</v>
          </cell>
          <cell r="B2233" t="str">
            <v>PRATELEIRA 50 CM U.I.S 16 L.PAD.96</v>
          </cell>
          <cell r="C2233" t="str">
            <v>m2    </v>
          </cell>
          <cell r="D2233">
            <v>102.83</v>
          </cell>
          <cell r="E2233">
            <v>86.09</v>
          </cell>
          <cell r="F2233">
            <v>188.92</v>
          </cell>
        </row>
        <row r="2234">
          <cell r="A2234">
            <v>240207</v>
          </cell>
          <cell r="B2234" t="str">
            <v>PRATELEIRA 25 CM U.I.S.16 L.PAD.96</v>
          </cell>
          <cell r="C2234" t="str">
            <v>m2    </v>
          </cell>
          <cell r="D2234">
            <v>52.59</v>
          </cell>
          <cell r="E2234">
            <v>66.25</v>
          </cell>
          <cell r="F2234">
            <v>118.84</v>
          </cell>
        </row>
        <row r="2235">
          <cell r="A2235">
            <v>240208</v>
          </cell>
          <cell r="B2235" t="str">
            <v>BATE MACA 2,5 X 12 CM/ENVERNIZ. E ASSENTADO</v>
          </cell>
          <cell r="C2235" t="str">
            <v>ML    </v>
          </cell>
          <cell r="D2235">
            <v>14.58</v>
          </cell>
          <cell r="E2235">
            <v>20.72</v>
          </cell>
          <cell r="F2235">
            <v>35.3</v>
          </cell>
        </row>
        <row r="2236">
          <cell r="A2236">
            <v>240209</v>
          </cell>
          <cell r="B2236" t="str">
            <v>PRATELEIRA EST.CAIBRO 4+1 TABUAS APARELHADAS E ENVERNIZADAS</v>
          </cell>
          <cell r="C2236" t="str">
            <v>ML    </v>
          </cell>
          <cell r="D2236">
            <v>133.37</v>
          </cell>
          <cell r="E2236">
            <v>47.58</v>
          </cell>
          <cell r="F2236">
            <v>180.95</v>
          </cell>
        </row>
        <row r="2237">
          <cell r="A2237">
            <v>240210</v>
          </cell>
          <cell r="B2237" t="str">
            <v>SUBST.MADEIRA C/PINTURA TAB.BASQUETE</v>
          </cell>
          <cell r="C2237" t="str">
            <v>Un    </v>
          </cell>
          <cell r="D2237">
            <v>209.27</v>
          </cell>
          <cell r="E2237">
            <v>51.12</v>
          </cell>
          <cell r="F2237">
            <v>260.39</v>
          </cell>
        </row>
        <row r="2238">
          <cell r="A2238">
            <v>250000</v>
          </cell>
          <cell r="B2238" t="str">
            <v>ADMINISTRACAO - MENSALISTAS</v>
          </cell>
          <cell r="C2238" t="str">
            <v>S/U   </v>
          </cell>
          <cell r="D2238">
            <v>0</v>
          </cell>
          <cell r="E2238">
            <v>0</v>
          </cell>
          <cell r="F2238">
            <v>0</v>
          </cell>
        </row>
        <row r="2239">
          <cell r="A2239">
            <v>250101</v>
          </cell>
          <cell r="B2239" t="str">
            <v>ENGENHEIRO - (OBRAS CIVIS)</v>
          </cell>
          <cell r="C2239" t="str">
            <v>H     </v>
          </cell>
          <cell r="D2239">
            <v>0</v>
          </cell>
          <cell r="E2239">
            <v>35.48</v>
          </cell>
          <cell r="F2239">
            <v>35.48</v>
          </cell>
        </row>
        <row r="2240">
          <cell r="A2240">
            <v>250102</v>
          </cell>
          <cell r="B2240" t="str">
            <v>MESTRE DE OBRA - (OBRAS CIVIS)</v>
          </cell>
          <cell r="C2240" t="str">
            <v>H     </v>
          </cell>
          <cell r="D2240">
            <v>0</v>
          </cell>
          <cell r="E2240">
            <v>13.83</v>
          </cell>
          <cell r="F2240">
            <v>13.83</v>
          </cell>
        </row>
        <row r="2241">
          <cell r="A2241">
            <v>250103</v>
          </cell>
          <cell r="B2241" t="str">
            <v>ENCARREGADO - (OBRAS CIVIS)</v>
          </cell>
          <cell r="C2241" t="str">
            <v>H     </v>
          </cell>
          <cell r="D2241">
            <v>0</v>
          </cell>
          <cell r="E2241">
            <v>8.65</v>
          </cell>
          <cell r="F2241">
            <v>8.65</v>
          </cell>
        </row>
        <row r="2242">
          <cell r="A2242">
            <v>250104</v>
          </cell>
          <cell r="B2242" t="str">
            <v>VIGIA DE OBRAS (DIURNO)  - (OBRAS CIVIS)</v>
          </cell>
          <cell r="C2242" t="str">
            <v>H     </v>
          </cell>
          <cell r="D2242">
            <v>0</v>
          </cell>
          <cell r="E2242">
            <v>4.25</v>
          </cell>
          <cell r="F2242">
            <v>4.25</v>
          </cell>
        </row>
        <row r="2243">
          <cell r="A2243">
            <v>250105</v>
          </cell>
          <cell r="B2243" t="str">
            <v>ALMOXARIFE - (OBRAS CIVIS)</v>
          </cell>
          <cell r="C2243" t="str">
            <v>H     </v>
          </cell>
          <cell r="D2243">
            <v>0</v>
          </cell>
          <cell r="E2243">
            <v>6.18</v>
          </cell>
          <cell r="F2243">
            <v>6.18</v>
          </cell>
        </row>
        <row r="2244">
          <cell r="A2244">
            <v>250106</v>
          </cell>
          <cell r="B2244" t="str">
            <v>&gt;</v>
          </cell>
          <cell r="C2244" t="str">
            <v>UD    </v>
          </cell>
          <cell r="D2244">
            <v>18.64</v>
          </cell>
          <cell r="E2244">
            <v>0</v>
          </cell>
          <cell r="F2244">
            <v>18.64</v>
          </cell>
        </row>
        <row r="2245">
          <cell r="A2245">
            <v>250108</v>
          </cell>
          <cell r="B2245" t="str">
            <v>&gt;</v>
          </cell>
          <cell r="C2245" t="str">
            <v>UD    </v>
          </cell>
          <cell r="D2245">
            <v>18.64</v>
          </cell>
          <cell r="E2245">
            <v>0</v>
          </cell>
          <cell r="F2245">
            <v>18.64</v>
          </cell>
        </row>
        <row r="2246">
          <cell r="A2246">
            <v>250109</v>
          </cell>
          <cell r="B2246" t="str">
            <v>APONTADOR - (OBRAS CIVIS)</v>
          </cell>
          <cell r="C2246" t="str">
            <v>H     </v>
          </cell>
          <cell r="D2246">
            <v>0</v>
          </cell>
          <cell r="E2246">
            <v>6.18</v>
          </cell>
          <cell r="F2246">
            <v>6.18</v>
          </cell>
        </row>
        <row r="2247">
          <cell r="A2247">
            <v>250110</v>
          </cell>
          <cell r="B2247" t="str">
            <v>VIGIA DE OBRAS - (NOTURNO  E NO SÁBADO/DOMINGO DIURNO) - O.C.</v>
          </cell>
          <cell r="C2247" t="str">
            <v>H     </v>
          </cell>
          <cell r="D2247">
            <v>0</v>
          </cell>
          <cell r="E2247">
            <v>6.29</v>
          </cell>
          <cell r="F2247">
            <v>6.29</v>
          </cell>
        </row>
        <row r="2248">
          <cell r="A2248">
            <v>250111</v>
          </cell>
          <cell r="B2248" t="str">
            <v>VIGIA DE OBRAS - (NOTURNO) - OBRAS CIVIS</v>
          </cell>
          <cell r="C2248" t="str">
            <v>H     </v>
          </cell>
          <cell r="D2248">
            <v>0</v>
          </cell>
          <cell r="E2248">
            <v>5.17</v>
          </cell>
          <cell r="F2248">
            <v>5.17</v>
          </cell>
        </row>
        <row r="2249">
          <cell r="A2249">
            <v>250112</v>
          </cell>
          <cell r="B2249" t="str">
            <v>" APONTARIFE " - ( OBRAS CIVIS )</v>
          </cell>
          <cell r="C2249" t="str">
            <v>H     </v>
          </cell>
          <cell r="D2249">
            <v>0</v>
          </cell>
          <cell r="E2249">
            <v>7.55</v>
          </cell>
          <cell r="F2249">
            <v>7.55</v>
          </cell>
        </row>
        <row r="2250">
          <cell r="A2250">
            <v>260000</v>
          </cell>
          <cell r="B2250" t="str">
            <v>PINTURA</v>
          </cell>
          <cell r="D2250">
            <v>0</v>
          </cell>
          <cell r="E2250">
            <v>0</v>
          </cell>
          <cell r="F2250">
            <v>0</v>
          </cell>
        </row>
        <row r="2251">
          <cell r="A2251">
            <v>260101</v>
          </cell>
          <cell r="B2251" t="str">
            <v>REMOCAO DE PINTURA ANTIGA A CAL</v>
          </cell>
          <cell r="C2251" t="str">
            <v>m2    </v>
          </cell>
          <cell r="D2251">
            <v>0</v>
          </cell>
          <cell r="E2251">
            <v>1.06</v>
          </cell>
          <cell r="F2251">
            <v>1.06</v>
          </cell>
        </row>
        <row r="2252">
          <cell r="A2252">
            <v>260102</v>
          </cell>
          <cell r="B2252" t="str">
            <v>REMOCAO DE PINTURA A TEMPERA</v>
          </cell>
          <cell r="C2252" t="str">
            <v>m2    </v>
          </cell>
          <cell r="D2252">
            <v>0</v>
          </cell>
          <cell r="E2252">
            <v>1.59</v>
          </cell>
          <cell r="F2252">
            <v>1.59</v>
          </cell>
        </row>
        <row r="2253">
          <cell r="A2253">
            <v>260103</v>
          </cell>
          <cell r="B2253" t="str">
            <v>LIMPEZA DE ESTRUT.METAL.S/ANDAIME</v>
          </cell>
          <cell r="C2253" t="str">
            <v>m2    </v>
          </cell>
          <cell r="D2253">
            <v>0.02</v>
          </cell>
          <cell r="E2253">
            <v>0.95</v>
          </cell>
          <cell r="F2253">
            <v>0.97</v>
          </cell>
        </row>
        <row r="2254">
          <cell r="A2254">
            <v>260104</v>
          </cell>
          <cell r="B2254" t="str">
            <v>REMOCAO DE PINTURA ANTIGA A LATEX</v>
          </cell>
          <cell r="C2254" t="str">
            <v>m2    </v>
          </cell>
          <cell r="D2254">
            <v>0</v>
          </cell>
          <cell r="E2254">
            <v>2.12</v>
          </cell>
          <cell r="F2254">
            <v>2.12</v>
          </cell>
        </row>
        <row r="2255">
          <cell r="A2255">
            <v>260105</v>
          </cell>
          <cell r="B2255" t="str">
            <v>REMOCAO DE PINTURA ANTIGA A OLEO OU ESMALTE</v>
          </cell>
          <cell r="C2255" t="str">
            <v>m2    </v>
          </cell>
          <cell r="D2255">
            <v>0.5</v>
          </cell>
          <cell r="E2255">
            <v>2.65</v>
          </cell>
          <cell r="F2255">
            <v>3.15</v>
          </cell>
        </row>
        <row r="2256">
          <cell r="A2256">
            <v>260201</v>
          </cell>
          <cell r="B2256" t="str">
            <v>CAIACAO TRES DEMAOS MUROS E PAREDES - (OB.C.)</v>
          </cell>
          <cell r="C2256" t="str">
            <v>m2    </v>
          </cell>
          <cell r="D2256">
            <v>0.48</v>
          </cell>
          <cell r="E2256">
            <v>0.76</v>
          </cell>
          <cell r="F2256">
            <v>1.24</v>
          </cell>
        </row>
        <row r="2257">
          <cell r="A2257">
            <v>260202</v>
          </cell>
          <cell r="B2257" t="str">
            <v>CAIACAO DUAS DEMAOS MUROS E PAREDES - (OB.C.)</v>
          </cell>
          <cell r="C2257" t="str">
            <v>m2    </v>
          </cell>
          <cell r="D2257">
            <v>0.29</v>
          </cell>
          <cell r="E2257">
            <v>0.56</v>
          </cell>
          <cell r="F2257">
            <v>0.85</v>
          </cell>
        </row>
        <row r="2258">
          <cell r="A2258">
            <v>260204</v>
          </cell>
          <cell r="B2258" t="str">
            <v>CAIAÇAO 2 DEMAOS EM POSTE/ VIGAS E MEIO FIO(OC)</v>
          </cell>
          <cell r="C2258" t="str">
            <v>m2    </v>
          </cell>
          <cell r="D2258">
            <v>0.29</v>
          </cell>
          <cell r="E2258">
            <v>1.24</v>
          </cell>
          <cell r="F2258">
            <v>1.53</v>
          </cell>
        </row>
        <row r="2259">
          <cell r="A2259">
            <v>260601</v>
          </cell>
          <cell r="B2259" t="str">
            <v>PINTURA TEXTURIZADA C/SELADOR ACRILICO</v>
          </cell>
          <cell r="C2259" t="str">
            <v>m2    </v>
          </cell>
          <cell r="D2259">
            <v>3.39</v>
          </cell>
          <cell r="E2259">
            <v>2.7</v>
          </cell>
          <cell r="F2259">
            <v>6.09</v>
          </cell>
        </row>
        <row r="2260">
          <cell r="A2260">
            <v>260801</v>
          </cell>
          <cell r="B2260" t="str">
            <v>PINTURA A BASE DE SILICONE 1 DEMAO</v>
          </cell>
          <cell r="C2260" t="str">
            <v>m2    </v>
          </cell>
          <cell r="D2260">
            <v>1.66</v>
          </cell>
          <cell r="E2260">
            <v>1.01</v>
          </cell>
          <cell r="F2260">
            <v>2.67</v>
          </cell>
        </row>
        <row r="2261">
          <cell r="A2261">
            <v>260901</v>
          </cell>
          <cell r="B2261" t="str">
            <v>PINTURA VERNIZ EM MADEIRA 2 DEMAOS</v>
          </cell>
          <cell r="C2261" t="str">
            <v>m2    </v>
          </cell>
          <cell r="D2261">
            <v>3.51</v>
          </cell>
          <cell r="E2261">
            <v>2.51</v>
          </cell>
          <cell r="F2261">
            <v>6.02</v>
          </cell>
        </row>
        <row r="2262">
          <cell r="A2262">
            <v>260902</v>
          </cell>
          <cell r="B2262" t="str">
            <v>PINTURA C/VERNIZ ACRILICO-02 DEMAOS</v>
          </cell>
          <cell r="C2262" t="str">
            <v>m2    </v>
          </cell>
          <cell r="D2262">
            <v>2.17</v>
          </cell>
          <cell r="E2262">
            <v>1.94</v>
          </cell>
          <cell r="F2262">
            <v>4.11</v>
          </cell>
        </row>
        <row r="2263">
          <cell r="A2263">
            <v>260909</v>
          </cell>
          <cell r="B2263" t="str">
            <v>PINTURA LATEX ACRILICA 3 DEMAOS C/SELADOR</v>
          </cell>
          <cell r="C2263" t="str">
            <v>m2    </v>
          </cell>
          <cell r="D2263">
            <v>3.53</v>
          </cell>
          <cell r="E2263">
            <v>3.39</v>
          </cell>
          <cell r="F2263">
            <v>6.92</v>
          </cell>
        </row>
        <row r="2264">
          <cell r="A2264">
            <v>261000</v>
          </cell>
          <cell r="B2264" t="str">
            <v>PINTURA LATEX ACRILICA 2 DEMAOS C/SELADOR</v>
          </cell>
          <cell r="C2264" t="str">
            <v>m2    </v>
          </cell>
          <cell r="D2264">
            <v>2.69</v>
          </cell>
          <cell r="E2264">
            <v>3.01</v>
          </cell>
          <cell r="F2264">
            <v>5.7</v>
          </cell>
        </row>
        <row r="2265">
          <cell r="A2265">
            <v>261001</v>
          </cell>
          <cell r="B2265" t="str">
            <v>PINTURA LATEX ACRILICO 2 DEMAOS</v>
          </cell>
          <cell r="C2265" t="str">
            <v>m2    </v>
          </cell>
          <cell r="D2265">
            <v>2.13</v>
          </cell>
          <cell r="E2265">
            <v>2.99</v>
          </cell>
          <cell r="F2265">
            <v>5.12</v>
          </cell>
        </row>
        <row r="2266">
          <cell r="A2266">
            <v>261002</v>
          </cell>
          <cell r="B2266" t="str">
            <v>PINTURA EPOXI 3 DEMÃOS</v>
          </cell>
          <cell r="C2266" t="str">
            <v>m2    </v>
          </cell>
          <cell r="D2266">
            <v>8.03</v>
          </cell>
          <cell r="E2266">
            <v>5.26</v>
          </cell>
          <cell r="F2266">
            <v>13.29</v>
          </cell>
        </row>
        <row r="2267">
          <cell r="A2267">
            <v>261003</v>
          </cell>
          <cell r="B2267" t="str">
            <v>EMASSAMENTO EPOXI 2 DEMÃOS</v>
          </cell>
          <cell r="C2267" t="str">
            <v>m2    </v>
          </cell>
          <cell r="D2267">
            <v>13.25</v>
          </cell>
          <cell r="E2267">
            <v>4.31</v>
          </cell>
          <cell r="F2267">
            <v>17.56</v>
          </cell>
        </row>
        <row r="2268">
          <cell r="A2268">
            <v>261005</v>
          </cell>
          <cell r="B2268" t="str">
            <v>PINTURA COM SELADOR ACRILICO</v>
          </cell>
          <cell r="C2268" t="str">
            <v>m2    </v>
          </cell>
          <cell r="D2268">
            <v>0.56</v>
          </cell>
          <cell r="E2268">
            <v>0.38</v>
          </cell>
          <cell r="F2268">
            <v>0.94</v>
          </cell>
        </row>
        <row r="2269">
          <cell r="A2269">
            <v>261006</v>
          </cell>
          <cell r="B2269" t="str">
            <v>PINTURA LATEX UMA DEMAO COM SELADOR</v>
          </cell>
          <cell r="C2269" t="str">
            <v>m2    </v>
          </cell>
          <cell r="D2269">
            <v>1.54</v>
          </cell>
          <cell r="E2269">
            <v>1.72</v>
          </cell>
          <cell r="F2269">
            <v>3.26</v>
          </cell>
        </row>
        <row r="2270">
          <cell r="A2270">
            <v>261008</v>
          </cell>
          <cell r="B2270" t="str">
            <v>FUNDO ANTICORROSIVO PARA ESQUADRIAS METÁLICAS</v>
          </cell>
          <cell r="C2270" t="str">
            <v>m2    </v>
          </cell>
          <cell r="D2270">
            <v>0.82</v>
          </cell>
          <cell r="E2270">
            <v>3.59</v>
          </cell>
          <cell r="F2270">
            <v>4.41</v>
          </cell>
        </row>
        <row r="2271">
          <cell r="A2271">
            <v>261009</v>
          </cell>
          <cell r="B2271" t="str">
            <v>FUNDO PRIMER P/ ESTR. METALICA (2 DEMAOS)</v>
          </cell>
          <cell r="C2271" t="str">
            <v>m2    </v>
          </cell>
          <cell r="D2271">
            <v>3.7</v>
          </cell>
          <cell r="E2271">
            <v>1.48</v>
          </cell>
          <cell r="F2271">
            <v>5.18</v>
          </cell>
        </row>
        <row r="2272">
          <cell r="A2272">
            <v>261010</v>
          </cell>
          <cell r="B2272" t="str">
            <v>FUNDO SUPER GALVITE 1 DEMAO</v>
          </cell>
          <cell r="C2272" t="str">
            <v>m2    </v>
          </cell>
          <cell r="D2272">
            <v>1.21</v>
          </cell>
          <cell r="E2272">
            <v>3.69</v>
          </cell>
          <cell r="F2272">
            <v>4.9</v>
          </cell>
        </row>
        <row r="2273">
          <cell r="A2273">
            <v>261090</v>
          </cell>
          <cell r="B2273" t="str">
            <v>PINT.PVA LATEX 2 D SENDO 2a. 50% LIQUIB.C/SELADOR</v>
          </cell>
          <cell r="C2273" t="str">
            <v>m2    </v>
          </cell>
          <cell r="D2273">
            <v>1.96</v>
          </cell>
          <cell r="E2273">
            <v>2.51</v>
          </cell>
          <cell r="F2273">
            <v>4.47</v>
          </cell>
        </row>
        <row r="2274">
          <cell r="A2274">
            <v>261300</v>
          </cell>
          <cell r="B2274" t="str">
            <v>EMASSAMENTO COM MASSA PVA DUAS DEMAOS</v>
          </cell>
          <cell r="C2274" t="str">
            <v>m2    </v>
          </cell>
          <cell r="D2274">
            <v>1</v>
          </cell>
          <cell r="E2274">
            <v>3.61</v>
          </cell>
          <cell r="F2274">
            <v>4.61</v>
          </cell>
        </row>
        <row r="2275">
          <cell r="A2275">
            <v>261301</v>
          </cell>
          <cell r="B2275" t="str">
            <v>EMASSAMENTO COM MASSA PVA UMA DEMAO</v>
          </cell>
          <cell r="C2275" t="str">
            <v>m2    </v>
          </cell>
          <cell r="D2275">
            <v>0.64</v>
          </cell>
          <cell r="E2275">
            <v>2.51</v>
          </cell>
          <cell r="F2275">
            <v>3.15</v>
          </cell>
        </row>
        <row r="2276">
          <cell r="A2276">
            <v>261302</v>
          </cell>
          <cell r="B2276" t="str">
            <v>PINTURA LATEX DUAS DEMAOS COM SELADOR</v>
          </cell>
          <cell r="C2276" t="str">
            <v>m2    </v>
          </cell>
          <cell r="D2276">
            <v>1.9300000000000002</v>
          </cell>
          <cell r="E2276">
            <v>2.51</v>
          </cell>
          <cell r="F2276">
            <v>4.44</v>
          </cell>
        </row>
        <row r="2277">
          <cell r="A2277">
            <v>261303</v>
          </cell>
          <cell r="B2277" t="str">
            <v>PINTURA LATEX TRES DEMAOS COM SELADOR</v>
          </cell>
          <cell r="C2277" t="str">
            <v>m2    </v>
          </cell>
          <cell r="D2277">
            <v>2.48</v>
          </cell>
          <cell r="E2277">
            <v>2.99</v>
          </cell>
          <cell r="F2277">
            <v>5.47</v>
          </cell>
        </row>
        <row r="2278">
          <cell r="A2278">
            <v>261304</v>
          </cell>
          <cell r="B2278" t="str">
            <v>EMASSAMENTO ACRILICO 2 DEMAOS</v>
          </cell>
          <cell r="C2278" t="str">
            <v>m2    </v>
          </cell>
          <cell r="D2278">
            <v>2.12</v>
          </cell>
          <cell r="E2278">
            <v>4.31</v>
          </cell>
          <cell r="F2278">
            <v>6.43</v>
          </cell>
        </row>
        <row r="2279">
          <cell r="A2279">
            <v>261305</v>
          </cell>
          <cell r="B2279" t="str">
            <v>EMASSAMENTO ACRÍLICO 1 DEMÃO EM PAREDE</v>
          </cell>
          <cell r="C2279" t="str">
            <v>m2    </v>
          </cell>
          <cell r="D2279">
            <v>1.37</v>
          </cell>
          <cell r="E2279">
            <v>2.98</v>
          </cell>
          <cell r="F2279">
            <v>4.35</v>
          </cell>
        </row>
        <row r="2280">
          <cell r="A2280">
            <v>261306</v>
          </cell>
          <cell r="B2280" t="str">
            <v>PINTURA PVA LATEX 1 DEMAO SEM SELADOR</v>
          </cell>
          <cell r="C2280" t="str">
            <v>m2    </v>
          </cell>
          <cell r="D2280">
            <v>0.82</v>
          </cell>
          <cell r="E2280">
            <v>1.29</v>
          </cell>
          <cell r="F2280">
            <v>2.11</v>
          </cell>
        </row>
        <row r="2281">
          <cell r="A2281">
            <v>261307</v>
          </cell>
          <cell r="B2281" t="str">
            <v>PINTURA PVA LATEX 2 DEMAOS SEM SELADOR</v>
          </cell>
          <cell r="C2281" t="str">
            <v>m2    </v>
          </cell>
          <cell r="D2281">
            <v>1.37</v>
          </cell>
          <cell r="E2281">
            <v>2.14</v>
          </cell>
          <cell r="F2281">
            <v>3.51</v>
          </cell>
        </row>
        <row r="2282">
          <cell r="A2282">
            <v>261308</v>
          </cell>
          <cell r="B2282" t="str">
            <v>PINTURA PVA LATEX 3 DEMAOS SEM SELADOR</v>
          </cell>
          <cell r="C2282" t="str">
            <v>m2    </v>
          </cell>
          <cell r="D2282">
            <v>1.92</v>
          </cell>
          <cell r="E2282">
            <v>2.57</v>
          </cell>
          <cell r="F2282">
            <v>4.49</v>
          </cell>
        </row>
        <row r="2283">
          <cell r="A2283">
            <v>261401</v>
          </cell>
          <cell r="B2283" t="str">
            <v>EMASSAMENTO A OLEO EM PAREDES 2 DEMAOS</v>
          </cell>
          <cell r="C2283" t="str">
            <v>m2    </v>
          </cell>
          <cell r="D2283">
            <v>2.99</v>
          </cell>
          <cell r="E2283">
            <v>4.31</v>
          </cell>
          <cell r="F2283">
            <v>7.3</v>
          </cell>
        </row>
        <row r="2284">
          <cell r="A2284">
            <v>261501</v>
          </cell>
          <cell r="B2284" t="str">
            <v>EMASSAMENTO/OLEO/ESQUADRIAS MADEIRA</v>
          </cell>
          <cell r="C2284" t="str">
            <v>m2    </v>
          </cell>
          <cell r="D2284">
            <v>2.38</v>
          </cell>
          <cell r="E2284">
            <v>4.31</v>
          </cell>
          <cell r="F2284">
            <v>6.69</v>
          </cell>
        </row>
        <row r="2285">
          <cell r="A2285">
            <v>261502</v>
          </cell>
          <cell r="B2285" t="str">
            <v>PINT.ESMALTE S/ANTICOR 2 DEMAOS</v>
          </cell>
          <cell r="C2285" t="str">
            <v>m2    </v>
          </cell>
          <cell r="D2285">
            <v>2.24</v>
          </cell>
          <cell r="E2285">
            <v>5.26</v>
          </cell>
          <cell r="F2285">
            <v>7.5</v>
          </cell>
        </row>
        <row r="2286">
          <cell r="A2286">
            <v>261503</v>
          </cell>
          <cell r="B2286" t="str">
            <v>PINT.ESMALTE 2 DEM. ESQ.FERRO (S/FUNDO ANTICOR.)</v>
          </cell>
          <cell r="C2286" t="str">
            <v>m2    </v>
          </cell>
          <cell r="D2286">
            <v>2.21</v>
          </cell>
          <cell r="E2286">
            <v>8.61</v>
          </cell>
          <cell r="F2286">
            <v>10.82</v>
          </cell>
        </row>
        <row r="2287">
          <cell r="A2287">
            <v>261504</v>
          </cell>
          <cell r="B2287" t="str">
            <v>PINTURA ESMALTE 1 DEMÃO ESQUADRIA METALICA S/FUNDO ANTICORR.</v>
          </cell>
          <cell r="C2287" t="str">
            <v>m2    </v>
          </cell>
          <cell r="D2287">
            <v>1.36</v>
          </cell>
          <cell r="E2287">
            <v>5.93</v>
          </cell>
          <cell r="F2287">
            <v>7.29</v>
          </cell>
        </row>
        <row r="2288">
          <cell r="A2288">
            <v>261548</v>
          </cell>
          <cell r="B2288" t="str">
            <v>PINTURA ESMALTE 1 DEMÃO EM PAREDE SEM SELADOR</v>
          </cell>
          <cell r="C2288" t="str">
            <v>m2    </v>
          </cell>
          <cell r="D2288">
            <v>1.33</v>
          </cell>
          <cell r="E2288">
            <v>1.97</v>
          </cell>
          <cell r="F2288">
            <v>3.3</v>
          </cell>
        </row>
        <row r="2289">
          <cell r="A2289">
            <v>261550</v>
          </cell>
          <cell r="B2289" t="str">
            <v>PINT.ESMALTE SINT.PAREDES - 2 DEM.C/SELADOR</v>
          </cell>
          <cell r="C2289" t="str">
            <v>m2    </v>
          </cell>
          <cell r="D2289">
            <v>2.74</v>
          </cell>
          <cell r="E2289">
            <v>3.39</v>
          </cell>
          <cell r="F2289">
            <v>6.13</v>
          </cell>
        </row>
        <row r="2290">
          <cell r="A2290">
            <v>261560</v>
          </cell>
          <cell r="B2290" t="str">
            <v>PINTURA ESMALTE SINT. ESQ. MADEIRA</v>
          </cell>
          <cell r="C2290" t="str">
            <v>m2    </v>
          </cell>
          <cell r="D2290">
            <v>4.16</v>
          </cell>
          <cell r="E2290">
            <v>5.26</v>
          </cell>
          <cell r="F2290">
            <v>9.42</v>
          </cell>
        </row>
        <row r="2291">
          <cell r="A2291">
            <v>261602</v>
          </cell>
          <cell r="B2291" t="str">
            <v>PINT.ESMALTE/ESQUAD.FERRO C/FUNDO ANTICOR.</v>
          </cell>
          <cell r="C2291" t="str">
            <v>m2    </v>
          </cell>
          <cell r="D2291">
            <v>2.85</v>
          </cell>
          <cell r="E2291">
            <v>10.14</v>
          </cell>
          <cell r="F2291">
            <v>12.99</v>
          </cell>
        </row>
        <row r="2292">
          <cell r="A2292">
            <v>261603</v>
          </cell>
          <cell r="B2292" t="str">
            <v>PINT.GRAFITE ESQUAD.FERRO C/ FUNDO ANTICOR.</v>
          </cell>
          <cell r="C2292" t="str">
            <v>m2    </v>
          </cell>
          <cell r="D2292">
            <v>3.48</v>
          </cell>
          <cell r="E2292">
            <v>10.14</v>
          </cell>
          <cell r="F2292">
            <v>13.62</v>
          </cell>
        </row>
        <row r="2293">
          <cell r="A2293">
            <v>261604</v>
          </cell>
          <cell r="B2293" t="str">
            <v>PINTURA LIQUIBRILHO UMA DEMAO</v>
          </cell>
          <cell r="C2293" t="str">
            <v>m2    </v>
          </cell>
          <cell r="D2293">
            <v>1.62</v>
          </cell>
          <cell r="E2293">
            <v>1.38</v>
          </cell>
          <cell r="F2293">
            <v>3</v>
          </cell>
        </row>
        <row r="2294">
          <cell r="A2294">
            <v>261605</v>
          </cell>
          <cell r="B2294" t="str">
            <v>PINTURA DE QUADRO NEGRO C/EMASSAM.</v>
          </cell>
          <cell r="C2294" t="str">
            <v>Un    </v>
          </cell>
          <cell r="D2294">
            <v>47.71</v>
          </cell>
          <cell r="E2294">
            <v>57.33</v>
          </cell>
          <cell r="F2294">
            <v>105.04</v>
          </cell>
        </row>
        <row r="2295">
          <cell r="A2295">
            <v>261606</v>
          </cell>
          <cell r="B2295" t="str">
            <v>TRATAMENTO DE CONCRETO APARENTE</v>
          </cell>
          <cell r="C2295" t="str">
            <v>m2    </v>
          </cell>
          <cell r="D2295">
            <v>0.93</v>
          </cell>
          <cell r="E2295">
            <v>5.01</v>
          </cell>
          <cell r="F2295">
            <v>5.94</v>
          </cell>
        </row>
        <row r="2296">
          <cell r="A2296">
            <v>261607</v>
          </cell>
          <cell r="B2296" t="str">
            <v>PINTURA CERAMICA P/BEIRAL</v>
          </cell>
          <cell r="C2296" t="str">
            <v>m2    </v>
          </cell>
          <cell r="D2296">
            <v>2.1</v>
          </cell>
          <cell r="E2296">
            <v>17.02</v>
          </cell>
          <cell r="F2296">
            <v>19.12</v>
          </cell>
        </row>
        <row r="2297">
          <cell r="A2297">
            <v>261608</v>
          </cell>
          <cell r="B2297" t="str">
            <v>PINTURA C/BORRACHA CLORADA 2 DEMAOS</v>
          </cell>
          <cell r="C2297" t="str">
            <v>m2    </v>
          </cell>
          <cell r="D2297">
            <v>3.48</v>
          </cell>
          <cell r="E2297">
            <v>6.38</v>
          </cell>
          <cell r="F2297">
            <v>9.86</v>
          </cell>
        </row>
        <row r="2298">
          <cell r="A2298">
            <v>261609</v>
          </cell>
          <cell r="B2298" t="str">
            <v>PINTURA ESMALTE ALQUIDICO ESTR.METALICA 2 DEMAOS</v>
          </cell>
          <cell r="C2298" t="str">
            <v>m2    </v>
          </cell>
          <cell r="D2298">
            <v>3.69</v>
          </cell>
          <cell r="E2298">
            <v>1.48</v>
          </cell>
          <cell r="F2298">
            <v>5.17</v>
          </cell>
        </row>
        <row r="2299">
          <cell r="A2299">
            <v>261610</v>
          </cell>
          <cell r="B2299" t="str">
            <v>PINTURA ESMALTE ALQUIDICO EST.METALICA 1 DEMAO</v>
          </cell>
          <cell r="C2299" t="str">
            <v>m2    </v>
          </cell>
          <cell r="D2299">
            <v>2.33</v>
          </cell>
          <cell r="E2299">
            <v>0.88</v>
          </cell>
          <cell r="F2299">
            <v>3.21</v>
          </cell>
        </row>
        <row r="2300">
          <cell r="A2300">
            <v>261611</v>
          </cell>
          <cell r="B2300" t="str">
            <v>PINTURA  ALQUIDICA BRILHANTE D.F. 2 DEMÃOS = 50 MÍCRONS</v>
          </cell>
          <cell r="C2300" t="str">
            <v>m2    </v>
          </cell>
          <cell r="D2300">
            <v>4.5</v>
          </cell>
          <cell r="E2300">
            <v>1.48</v>
          </cell>
          <cell r="F2300">
            <v>5.98</v>
          </cell>
        </row>
        <row r="2301">
          <cell r="A2301">
            <v>261620</v>
          </cell>
          <cell r="B2301" t="str">
            <v>LETREIRO EM PAREDE FEITO A PINCEL</v>
          </cell>
          <cell r="C2301" t="str">
            <v>m2    </v>
          </cell>
          <cell r="D2301">
            <v>0.87</v>
          </cell>
          <cell r="E2301">
            <v>50.82</v>
          </cell>
          <cell r="F2301">
            <v>51.69</v>
          </cell>
        </row>
        <row r="2302">
          <cell r="A2302">
            <v>261623</v>
          </cell>
          <cell r="B2302" t="str">
            <v>LETREIRO PEQ.PORTE A PINCEL EM PAREDE E PORTAS</v>
          </cell>
          <cell r="C2302" t="str">
            <v>m2    </v>
          </cell>
          <cell r="D2302">
            <v>420</v>
          </cell>
          <cell r="E2302">
            <v>0</v>
          </cell>
          <cell r="F2302">
            <v>420</v>
          </cell>
        </row>
        <row r="2303">
          <cell r="A2303">
            <v>261700</v>
          </cell>
          <cell r="B2303" t="str">
            <v>DEMARC.QUADRA/VAGAS TINTA POLIESPORTIVA</v>
          </cell>
          <cell r="C2303" t="str">
            <v>ML    </v>
          </cell>
          <cell r="D2303">
            <v>0.27</v>
          </cell>
          <cell r="E2303">
            <v>3.5</v>
          </cell>
          <cell r="F2303">
            <v>3.77</v>
          </cell>
        </row>
        <row r="2304">
          <cell r="A2304">
            <v>261701</v>
          </cell>
          <cell r="B2304" t="str">
            <v>DEMARC.QUADRA/VAGAS TINTA BOR.CLORADA</v>
          </cell>
          <cell r="C2304" t="str">
            <v>ML    </v>
          </cell>
          <cell r="D2304">
            <v>0.52</v>
          </cell>
          <cell r="E2304">
            <v>3.5</v>
          </cell>
          <cell r="F2304">
            <v>4.02</v>
          </cell>
        </row>
        <row r="2305">
          <cell r="A2305">
            <v>261702</v>
          </cell>
          <cell r="B2305" t="str">
            <v>&gt;</v>
          </cell>
          <cell r="C2305" t="str">
            <v>UD    </v>
          </cell>
          <cell r="D2305">
            <v>18.64</v>
          </cell>
          <cell r="E2305">
            <v>0</v>
          </cell>
          <cell r="F2305">
            <v>18.64</v>
          </cell>
        </row>
        <row r="2306">
          <cell r="A2306">
            <v>261703</v>
          </cell>
          <cell r="B2306" t="str">
            <v>PINT.POLIESPORTIVA - 2 DEM.(PISOS E CIMENTADOS)</v>
          </cell>
          <cell r="C2306" t="str">
            <v>m2    </v>
          </cell>
          <cell r="D2306">
            <v>1.37</v>
          </cell>
          <cell r="E2306">
            <v>3.39</v>
          </cell>
          <cell r="F2306">
            <v>4.76</v>
          </cell>
        </row>
        <row r="2307">
          <cell r="A2307">
            <v>261704</v>
          </cell>
          <cell r="B2307" t="str">
            <v>&gt;</v>
          </cell>
          <cell r="C2307" t="str">
            <v>UD    </v>
          </cell>
          <cell r="D2307">
            <v>18.64</v>
          </cell>
          <cell r="E2307">
            <v>0</v>
          </cell>
          <cell r="F2307">
            <v>18.64</v>
          </cell>
        </row>
        <row r="2308">
          <cell r="A2308">
            <v>261705</v>
          </cell>
          <cell r="B2308" t="str">
            <v>&gt;</v>
          </cell>
          <cell r="C2308" t="str">
            <v>UD    </v>
          </cell>
          <cell r="D2308">
            <v>0</v>
          </cell>
          <cell r="E2308">
            <v>41.87</v>
          </cell>
          <cell r="F2308">
            <v>41.87</v>
          </cell>
        </row>
        <row r="2309">
          <cell r="A2309">
            <v>270000</v>
          </cell>
          <cell r="B2309" t="str">
            <v>DIVERSOS</v>
          </cell>
          <cell r="D2309">
            <v>0</v>
          </cell>
          <cell r="E2309">
            <v>0</v>
          </cell>
          <cell r="F2309">
            <v>0</v>
          </cell>
        </row>
        <row r="2310">
          <cell r="A2310">
            <v>270102</v>
          </cell>
          <cell r="B2310" t="str">
            <v>PLANTIO GRAMA BATATAIS PLACA C/IRRIGACAO (O.C) A&lt;11.000M2</v>
          </cell>
          <cell r="C2310" t="str">
            <v>m2    </v>
          </cell>
          <cell r="D2310">
            <v>2</v>
          </cell>
          <cell r="E2310">
            <v>2.49</v>
          </cell>
          <cell r="F2310">
            <v>4.49</v>
          </cell>
        </row>
        <row r="2311">
          <cell r="A2311">
            <v>270105</v>
          </cell>
          <cell r="B2311" t="str">
            <v>PLANTIO GRAMA BATATAIS PLACA C/IRRIG.P/CAMPO FUTEBOL (OC) A&lt;11.000M2</v>
          </cell>
          <cell r="C2311" t="str">
            <v>m2    </v>
          </cell>
          <cell r="D2311">
            <v>3.5</v>
          </cell>
          <cell r="E2311">
            <v>0</v>
          </cell>
          <cell r="F2311">
            <v>3.5</v>
          </cell>
        </row>
        <row r="2312">
          <cell r="A2312">
            <v>270201</v>
          </cell>
          <cell r="B2312" t="str">
            <v>PLANTIO GRAMA BATATAIS PLACA C/IRRIG.E TERRA VEG.(OC) A&lt;11.000M2</v>
          </cell>
          <cell r="C2312" t="str">
            <v>m2    </v>
          </cell>
          <cell r="D2312">
            <v>2.3</v>
          </cell>
          <cell r="E2312">
            <v>2.81</v>
          </cell>
          <cell r="F2312">
            <v>5.11</v>
          </cell>
        </row>
        <row r="2313">
          <cell r="A2313">
            <v>270202</v>
          </cell>
          <cell r="B2313" t="str">
            <v>PLANTIO GRAMA BATATAIS MUDA C/IRRIG.E TERRA VEG.(OC) A&lt;11.000M2</v>
          </cell>
          <cell r="C2313" t="str">
            <v>m2    </v>
          </cell>
          <cell r="D2313">
            <v>0.96</v>
          </cell>
          <cell r="E2313">
            <v>3.73</v>
          </cell>
          <cell r="F2313">
            <v>4.69</v>
          </cell>
        </row>
        <row r="2314">
          <cell r="A2314">
            <v>270203</v>
          </cell>
          <cell r="B2314" t="str">
            <v>PEQUENOS ARBUSTOS C/IRRIGACAO 2 M.</v>
          </cell>
          <cell r="C2314" t="str">
            <v>m2    </v>
          </cell>
          <cell r="D2314">
            <v>13</v>
          </cell>
          <cell r="E2314">
            <v>4.24</v>
          </cell>
          <cell r="F2314">
            <v>17.24</v>
          </cell>
        </row>
        <row r="2315">
          <cell r="A2315">
            <v>270204</v>
          </cell>
          <cell r="B2315" t="str">
            <v>PLANTIO DE ARVORES / MUDA</v>
          </cell>
          <cell r="C2315" t="str">
            <v>Un    </v>
          </cell>
          <cell r="D2315">
            <v>13</v>
          </cell>
          <cell r="E2315">
            <v>4.24</v>
          </cell>
          <cell r="F2315">
            <v>17.24</v>
          </cell>
        </row>
        <row r="2316">
          <cell r="A2316">
            <v>270205</v>
          </cell>
          <cell r="B2316" t="str">
            <v>GRADE PROTECAO P/MUDA DE ARVORES</v>
          </cell>
          <cell r="C2316" t="str">
            <v>Un    </v>
          </cell>
          <cell r="D2316">
            <v>79.82</v>
          </cell>
          <cell r="E2316">
            <v>15.4</v>
          </cell>
          <cell r="F2316">
            <v>95.22</v>
          </cell>
        </row>
        <row r="2317">
          <cell r="A2317">
            <v>270206</v>
          </cell>
          <cell r="B2317" t="str">
            <v>IRRIGACAO P/30 DIAS / AREA PLANTADA</v>
          </cell>
          <cell r="C2317" t="str">
            <v>m2    </v>
          </cell>
          <cell r="D2317">
            <v>0.55</v>
          </cell>
          <cell r="E2317">
            <v>0.4</v>
          </cell>
          <cell r="F2317">
            <v>0.95</v>
          </cell>
        </row>
        <row r="2318">
          <cell r="A2318">
            <v>270207</v>
          </cell>
          <cell r="B2318" t="str">
            <v>PLANTIO GRAMA BATATAIS PLACA C/IRRIG.ADUBO,TER.VEG.(OC) A&lt;11.000M2</v>
          </cell>
          <cell r="C2318" t="str">
            <v>m2    </v>
          </cell>
          <cell r="D2318">
            <v>2.57</v>
          </cell>
          <cell r="E2318">
            <v>2.81</v>
          </cell>
          <cell r="F2318">
            <v>5.38</v>
          </cell>
        </row>
        <row r="2319">
          <cell r="A2319">
            <v>270210</v>
          </cell>
          <cell r="B2319" t="str">
            <v>PLANTIO GRAMA ESMERALDA PLACA C/ IRRIG., ADUBO,TERRA VEGETAL (O.C.) A&lt;11.000,00M2</v>
          </cell>
          <cell r="C2319" t="str">
            <v>m2    </v>
          </cell>
          <cell r="D2319">
            <v>3.95</v>
          </cell>
          <cell r="E2319">
            <v>2.5300000000000002</v>
          </cell>
          <cell r="F2319">
            <v>6.48</v>
          </cell>
        </row>
        <row r="2320">
          <cell r="A2320">
            <v>270215</v>
          </cell>
          <cell r="B2320" t="str">
            <v>PAVIMENTO EM CONCRETO TIPO CONCREGRAMA/PISOGRAMA/PATIOGRAMA ( PLANTIO DA GRAMA INCLUSO)</v>
          </cell>
          <cell r="C2320" t="str">
            <v>m2    </v>
          </cell>
          <cell r="D2320">
            <v>24.45</v>
          </cell>
          <cell r="E2320">
            <v>3.4</v>
          </cell>
          <cell r="F2320">
            <v>27.85</v>
          </cell>
        </row>
        <row r="2321">
          <cell r="A2321">
            <v>270501</v>
          </cell>
          <cell r="B2321" t="str">
            <v>LIMPEZA FINAL DE OBRA - (OBRAS CIVIS)</v>
          </cell>
          <cell r="C2321" t="str">
            <v>m2    </v>
          </cell>
          <cell r="D2321">
            <v>0.02</v>
          </cell>
          <cell r="E2321">
            <v>0.53</v>
          </cell>
          <cell r="F2321">
            <v>0.55</v>
          </cell>
        </row>
        <row r="2322">
          <cell r="A2322">
            <v>270502</v>
          </cell>
          <cell r="B2322" t="str">
            <v>LIMPEZA C/ACIDO MURIATICO (1:6)</v>
          </cell>
          <cell r="C2322" t="str">
            <v>m2    </v>
          </cell>
          <cell r="D2322">
            <v>0.28</v>
          </cell>
          <cell r="E2322">
            <v>1.38</v>
          </cell>
          <cell r="F2322">
            <v>1.66</v>
          </cell>
        </row>
        <row r="2323">
          <cell r="A2323">
            <v>270503</v>
          </cell>
          <cell r="B2323" t="str">
            <v>BLOKRET-8 CM PRE-FABR.FCK 22 MPA</v>
          </cell>
          <cell r="C2323" t="str">
            <v>m2    </v>
          </cell>
          <cell r="D2323">
            <v>24.27</v>
          </cell>
          <cell r="E2323">
            <v>3.09</v>
          </cell>
          <cell r="F2323">
            <v>27.36</v>
          </cell>
        </row>
        <row r="2324">
          <cell r="A2324">
            <v>270504</v>
          </cell>
          <cell r="B2324" t="str">
            <v>BLOKRET 6 CM PRE-FABR.FCK 18 MPA</v>
          </cell>
          <cell r="C2324" t="str">
            <v>m2    </v>
          </cell>
          <cell r="D2324">
            <v>19.9</v>
          </cell>
          <cell r="E2324">
            <v>3.09</v>
          </cell>
          <cell r="F2324">
            <v>22.99</v>
          </cell>
        </row>
        <row r="2325">
          <cell r="A2325">
            <v>270601</v>
          </cell>
          <cell r="B2325" t="str">
            <v>BLOKRET 10 CM FCK=35 MPA PRE-FABR.</v>
          </cell>
          <cell r="C2325" t="str">
            <v>m2    </v>
          </cell>
          <cell r="D2325">
            <v>29.12</v>
          </cell>
          <cell r="E2325">
            <v>3.09</v>
          </cell>
          <cell r="F2325">
            <v>32.21</v>
          </cell>
        </row>
        <row r="2326">
          <cell r="A2326">
            <v>270602</v>
          </cell>
          <cell r="B2326" t="str">
            <v>CALCAMENTO C/PARALELEPIPEDO</v>
          </cell>
          <cell r="C2326" t="str">
            <v>m2    </v>
          </cell>
          <cell r="D2326">
            <v>40.92</v>
          </cell>
          <cell r="E2326">
            <v>6.96</v>
          </cell>
          <cell r="F2326">
            <v>47.88</v>
          </cell>
        </row>
        <row r="2327">
          <cell r="A2327">
            <v>270603</v>
          </cell>
          <cell r="B2327" t="str">
            <v>REDE PROTECAO DE NYLON COM GANCHOS E BUCHAS S8</v>
          </cell>
          <cell r="C2327" t="str">
            <v>m2    </v>
          </cell>
          <cell r="D2327">
            <v>15.7</v>
          </cell>
          <cell r="E2327">
            <v>1.13</v>
          </cell>
          <cell r="F2327">
            <v>16.83</v>
          </cell>
        </row>
        <row r="2328">
          <cell r="A2328">
            <v>270619</v>
          </cell>
          <cell r="B2328" t="str">
            <v>ARAME FARPADO 3 FIOS EM ALAMBRADO/MURO EXISTENTE</v>
          </cell>
          <cell r="C2328" t="str">
            <v>M     </v>
          </cell>
          <cell r="D2328">
            <v>0.96</v>
          </cell>
          <cell r="E2328">
            <v>0.94</v>
          </cell>
          <cell r="F2328">
            <v>1.9</v>
          </cell>
        </row>
        <row r="2329">
          <cell r="A2329">
            <v>270620</v>
          </cell>
          <cell r="B2329" t="str">
            <v>ALAM.POSTE CONC.TB.IND.2a.OPCAO 2"#2,28 DUP.T 150X7M</v>
          </cell>
          <cell r="C2329" t="str">
            <v>m2    </v>
          </cell>
          <cell r="D2329">
            <v>22.5</v>
          </cell>
          <cell r="E2329">
            <v>7.14</v>
          </cell>
          <cell r="F2329">
            <v>29.64</v>
          </cell>
        </row>
        <row r="2330">
          <cell r="A2330">
            <v>270621</v>
          </cell>
          <cell r="B2330" t="str">
            <v>ALAMB.TUBO IND.2"#2,28- TELA #12 QD.ESP.EXIST.S/PINT.</v>
          </cell>
          <cell r="C2330" t="str">
            <v>m2    </v>
          </cell>
          <cell r="D2330">
            <v>29.04</v>
          </cell>
          <cell r="E2330">
            <v>27.86</v>
          </cell>
          <cell r="F2330">
            <v>56.9</v>
          </cell>
        </row>
        <row r="2331">
          <cell r="A2331">
            <v>270701</v>
          </cell>
          <cell r="B2331" t="str">
            <v>ALAMBRADO CANO FERRO GALVANIZADO 2" E TELA H=2M PADRÃO AGETOP</v>
          </cell>
          <cell r="C2331" t="str">
            <v>ML    </v>
          </cell>
          <cell r="D2331">
            <v>244.23</v>
          </cell>
          <cell r="E2331">
            <v>21.2</v>
          </cell>
          <cell r="F2331">
            <v>265.43</v>
          </cell>
        </row>
        <row r="2332">
          <cell r="A2332">
            <v>270702</v>
          </cell>
          <cell r="B2332" t="str">
            <v>ALAMBRADO C/POSTE DE CONCRETO E CINTA ARMADA PD.AGETOP</v>
          </cell>
          <cell r="C2332" t="str">
            <v>ML    </v>
          </cell>
          <cell r="D2332">
            <v>46.73</v>
          </cell>
          <cell r="E2332">
            <v>20.05</v>
          </cell>
          <cell r="F2332">
            <v>66.78</v>
          </cell>
        </row>
        <row r="2333">
          <cell r="A2333">
            <v>270703</v>
          </cell>
          <cell r="B2333" t="str">
            <v>CERCA ARAME FARP.(9 FIOS),AROEIRA C/2M,EST.C/16M</v>
          </cell>
          <cell r="C2333" t="str">
            <v>ML    </v>
          </cell>
          <cell r="D2333">
            <v>28.42</v>
          </cell>
          <cell r="E2333">
            <v>6.14</v>
          </cell>
          <cell r="F2333">
            <v>34.56</v>
          </cell>
        </row>
        <row r="2334">
          <cell r="A2334">
            <v>270704</v>
          </cell>
          <cell r="B2334" t="str">
            <v>CERCA ARAME FARP.C/POSTE CONCRETO(6 FIOS) PD.AGETOP</v>
          </cell>
          <cell r="C2334" t="str">
            <v>ML    </v>
          </cell>
          <cell r="D2334">
            <v>19.15</v>
          </cell>
          <cell r="E2334">
            <v>6.14</v>
          </cell>
          <cell r="F2334">
            <v>25.29</v>
          </cell>
        </row>
        <row r="2335">
          <cell r="A2335">
            <v>270706</v>
          </cell>
          <cell r="B2335" t="str">
            <v>ALAMB.PROT.CANO GALV.2"H=4.4 M PINT</v>
          </cell>
          <cell r="C2335" t="str">
            <v>ML    </v>
          </cell>
          <cell r="D2335">
            <v>413.1</v>
          </cell>
          <cell r="E2335">
            <v>34.49</v>
          </cell>
          <cell r="F2335">
            <v>447.59</v>
          </cell>
        </row>
        <row r="2336">
          <cell r="A2336">
            <v>270802</v>
          </cell>
          <cell r="B2336" t="str">
            <v>MASTRO P/BANDEIRA FERRO GALVANIZADO 3UN (ASSENT.PINTADO)</v>
          </cell>
          <cell r="C2336" t="str">
            <v>CJ    </v>
          </cell>
          <cell r="D2336">
            <v>861.73</v>
          </cell>
          <cell r="E2336">
            <v>83.39</v>
          </cell>
          <cell r="F2336">
            <v>945.12</v>
          </cell>
        </row>
        <row r="2337">
          <cell r="A2337">
            <v>270805</v>
          </cell>
          <cell r="B2337" t="str">
            <v>PLACA DE INAUGURAÇÃO EM DURALUMÍNIO 42 X 60 CM</v>
          </cell>
          <cell r="C2337" t="str">
            <v>Un    </v>
          </cell>
          <cell r="D2337">
            <v>350.4</v>
          </cell>
          <cell r="E2337">
            <v>1.9300000000000002</v>
          </cell>
          <cell r="F2337">
            <v>352.33</v>
          </cell>
        </row>
        <row r="2338">
          <cell r="A2338">
            <v>270806</v>
          </cell>
          <cell r="B2338" t="str">
            <v>PLACA DE INAUGURAÇÃO EM DURALUMÍNIO 80 X 60 CM</v>
          </cell>
          <cell r="C2338" t="str">
            <v>Un    </v>
          </cell>
          <cell r="D2338">
            <v>600.4</v>
          </cell>
          <cell r="E2338">
            <v>1.9300000000000002</v>
          </cell>
          <cell r="F2338">
            <v>602.33</v>
          </cell>
        </row>
        <row r="2339">
          <cell r="A2339">
            <v>270807</v>
          </cell>
          <cell r="B2339" t="str">
            <v>PLACA INAUGURACAO ACO INOXIDAVEL  (60X40)</v>
          </cell>
          <cell r="C2339" t="str">
            <v>Un    </v>
          </cell>
          <cell r="D2339">
            <v>250</v>
          </cell>
          <cell r="E2339">
            <v>3.18</v>
          </cell>
          <cell r="F2339">
            <v>253.18</v>
          </cell>
        </row>
        <row r="2340">
          <cell r="A2340">
            <v>270808</v>
          </cell>
          <cell r="B2340" t="str">
            <v>PLACA INAUGURACAO ACO INOXIDAVEL (40 X 25)</v>
          </cell>
          <cell r="C2340" t="str">
            <v>Un    </v>
          </cell>
          <cell r="D2340">
            <v>130</v>
          </cell>
          <cell r="E2340">
            <v>3.18</v>
          </cell>
          <cell r="F2340">
            <v>133.18</v>
          </cell>
        </row>
        <row r="2341">
          <cell r="A2341">
            <v>270809</v>
          </cell>
          <cell r="B2341" t="str">
            <v>PLACA DE INAUGURACAO ACO ESCOVADO 42X60 CM</v>
          </cell>
          <cell r="C2341" t="str">
            <v>Un    </v>
          </cell>
          <cell r="D2341">
            <v>250.4</v>
          </cell>
          <cell r="E2341">
            <v>1.9300000000000002</v>
          </cell>
          <cell r="F2341">
            <v>252.33</v>
          </cell>
        </row>
        <row r="2342">
          <cell r="A2342">
            <v>270810</v>
          </cell>
          <cell r="B2342" t="str">
            <v>PLACA DE INAUGURACAO ACO ESCOVADO 80 X 60 CM</v>
          </cell>
          <cell r="C2342" t="str">
            <v>Un    </v>
          </cell>
          <cell r="D2342">
            <v>400.4</v>
          </cell>
          <cell r="E2342">
            <v>1.9300000000000002</v>
          </cell>
          <cell r="F2342">
            <v>402.33</v>
          </cell>
        </row>
        <row r="2343">
          <cell r="A2343">
            <v>270811</v>
          </cell>
          <cell r="B2343" t="str">
            <v>OBELISCO P/PLACA DE INAUGURACAO - PADRAO AGETOP</v>
          </cell>
          <cell r="C2343" t="str">
            <v>Un    </v>
          </cell>
          <cell r="D2343">
            <v>92.02</v>
          </cell>
          <cell r="E2343">
            <v>162.89</v>
          </cell>
          <cell r="F2343">
            <v>254.91</v>
          </cell>
        </row>
        <row r="2344">
          <cell r="A2344">
            <v>270889</v>
          </cell>
          <cell r="B2344" t="str">
            <v>SUP.PAD.TAB.BASQUETE "U" ENREJ.- 2 UN (ASSENT.PINT.)</v>
          </cell>
          <cell r="C2344" t="str">
            <v>CJ    </v>
          </cell>
          <cell r="D2344">
            <v>3092</v>
          </cell>
          <cell r="E2344">
            <v>495.33</v>
          </cell>
          <cell r="F2344">
            <v>3587.33</v>
          </cell>
        </row>
        <row r="2345">
          <cell r="A2345">
            <v>270890</v>
          </cell>
          <cell r="B2345" t="str">
            <v>SUP.ARTICULAVEL TUBO IND.P/TAB.BASQ.ASSENT.PINT.2 UN</v>
          </cell>
          <cell r="C2345" t="str">
            <v>CJ    </v>
          </cell>
          <cell r="D2345">
            <v>3643.79</v>
          </cell>
          <cell r="E2345">
            <v>923.71</v>
          </cell>
          <cell r="F2345">
            <v>4567.5</v>
          </cell>
        </row>
        <row r="2346">
          <cell r="A2346">
            <v>270891</v>
          </cell>
          <cell r="B2346" t="str">
            <v>SUP.TUBO INDUST. REMOVIVEL P/TAB.BASQ.ASSENT.PINTADA</v>
          </cell>
          <cell r="C2346" t="str">
            <v>CJ    </v>
          </cell>
          <cell r="D2346">
            <v>1781.3</v>
          </cell>
          <cell r="E2346">
            <v>282.26</v>
          </cell>
          <cell r="F2346">
            <v>2063.56</v>
          </cell>
        </row>
        <row r="2347">
          <cell r="A2347">
            <v>270892</v>
          </cell>
          <cell r="B2347" t="str">
            <v>SUP. Fº Gº REMOVIVEL P/TAB.BASQ.ASSENT.PINTADA</v>
          </cell>
          <cell r="C2347" t="str">
            <v>CJ    </v>
          </cell>
          <cell r="D2347">
            <v>4566.8</v>
          </cell>
          <cell r="E2347">
            <v>348.52</v>
          </cell>
          <cell r="F2347">
            <v>4915.32</v>
          </cell>
        </row>
        <row r="2348">
          <cell r="A2348">
            <v>271098</v>
          </cell>
          <cell r="B2348" t="str">
            <v>TAB.BASQ.2UN EST.MET.M.LEI ASSENT.PINT.ARO FLEX.</v>
          </cell>
          <cell r="C2348" t="str">
            <v>CJ    </v>
          </cell>
          <cell r="D2348">
            <v>1946.78</v>
          </cell>
          <cell r="E2348">
            <v>82</v>
          </cell>
          <cell r="F2348">
            <v>2028.78</v>
          </cell>
        </row>
        <row r="2349">
          <cell r="A2349">
            <v>271099</v>
          </cell>
          <cell r="B2349" t="str">
            <v>TAB.BASQ.2UN EST.MET./COMP.ASSENT.PINT.ARO METAL.</v>
          </cell>
          <cell r="C2349" t="str">
            <v>CJ    </v>
          </cell>
          <cell r="D2349">
            <v>922.56</v>
          </cell>
          <cell r="E2349">
            <v>82</v>
          </cell>
          <cell r="F2349">
            <v>1004.56</v>
          </cell>
        </row>
        <row r="2350">
          <cell r="A2350">
            <v>271100</v>
          </cell>
          <cell r="B2350" t="str">
            <v>TAB.BASQ.2UN EST.MET.COMP.ASSENT.PINTADA ARO FLEX.</v>
          </cell>
          <cell r="C2350" t="str">
            <v>CJ    </v>
          </cell>
          <cell r="D2350">
            <v>1816.79</v>
          </cell>
          <cell r="E2350">
            <v>82</v>
          </cell>
          <cell r="F2350">
            <v>1898.79</v>
          </cell>
        </row>
        <row r="2351">
          <cell r="A2351">
            <v>271101</v>
          </cell>
          <cell r="B2351" t="str">
            <v>TRAVES Fº Gº P/FUTEBOL SALÃO 2 UN PINTADAS - 3,00 x 2,00 m</v>
          </cell>
          <cell r="C2351" t="str">
            <v>CJ    </v>
          </cell>
          <cell r="D2351">
            <v>1960.21</v>
          </cell>
          <cell r="E2351">
            <v>39.65</v>
          </cell>
          <cell r="F2351">
            <v>1999.86</v>
          </cell>
        </row>
        <row r="2352">
          <cell r="A2352">
            <v>271102</v>
          </cell>
          <cell r="B2352" t="str">
            <v>TAB.BASQ.2UN EST.MET.M.LEI ASSENT.PINT.ARO METAL.</v>
          </cell>
          <cell r="C2352" t="str">
            <v>CJ    </v>
          </cell>
          <cell r="D2352">
            <v>1052.56</v>
          </cell>
          <cell r="E2352">
            <v>82</v>
          </cell>
          <cell r="F2352">
            <v>1134.56</v>
          </cell>
        </row>
        <row r="2353">
          <cell r="A2353">
            <v>271103</v>
          </cell>
          <cell r="B2353" t="str">
            <v>CONJUNTO PARA VOLEIBOL C/PINTURA (2 SUPORTES)</v>
          </cell>
          <cell r="C2353" t="str">
            <v>CJ    </v>
          </cell>
          <cell r="D2353">
            <v>682.38</v>
          </cell>
          <cell r="E2353">
            <v>28.95</v>
          </cell>
          <cell r="F2353">
            <v>711.33</v>
          </cell>
        </row>
        <row r="2354">
          <cell r="A2354">
            <v>271104</v>
          </cell>
          <cell r="B2354" t="str">
            <v>ESCADA MARINHEIRO S/GUAR.CORPO CH.FERRO REDONDO</v>
          </cell>
          <cell r="C2354" t="str">
            <v>M     </v>
          </cell>
          <cell r="D2354">
            <v>29.24</v>
          </cell>
          <cell r="E2354">
            <v>26</v>
          </cell>
          <cell r="F2354">
            <v>55.24</v>
          </cell>
        </row>
        <row r="2355">
          <cell r="A2355">
            <v>271105</v>
          </cell>
          <cell r="B2355" t="str">
            <v>TRAVES Fº Gº P/CAMPO FUT. 2 UN (ASSENT.PINTADAS) 7,32  X  2,44</v>
          </cell>
          <cell r="C2355" t="str">
            <v>CJ    </v>
          </cell>
          <cell r="D2355">
            <v>3686.61</v>
          </cell>
          <cell r="E2355">
            <v>295.44</v>
          </cell>
          <cell r="F2355">
            <v>3982.05</v>
          </cell>
        </row>
        <row r="2356">
          <cell r="A2356">
            <v>271106</v>
          </cell>
          <cell r="B2356" t="str">
            <v>TRAVES Fº Gº P/CAMPO FUT.AREIA-2UN (ASSENT.PINT.) 2,00 X 5,00</v>
          </cell>
          <cell r="C2356" t="str">
            <v>CJ    </v>
          </cell>
          <cell r="D2356">
            <v>2722.12</v>
          </cell>
          <cell r="E2356">
            <v>301</v>
          </cell>
          <cell r="F2356">
            <v>3023.12</v>
          </cell>
        </row>
        <row r="2357">
          <cell r="A2357">
            <v>271201</v>
          </cell>
          <cell r="B2357" t="str">
            <v>QUADRO DE GIZ (5,0X1,20 M C/EMBOÇO PINTURA COMPLETO)</v>
          </cell>
          <cell r="C2357" t="str">
            <v>Un    </v>
          </cell>
          <cell r="D2357">
            <v>145.93</v>
          </cell>
          <cell r="E2357">
            <v>184.43</v>
          </cell>
          <cell r="F2357">
            <v>330.36</v>
          </cell>
        </row>
        <row r="2358">
          <cell r="A2358">
            <v>271203</v>
          </cell>
          <cell r="B2358" t="str">
            <v>QUADRO AVISO TP-1  (1,20 X 1,20 M)</v>
          </cell>
          <cell r="C2358" t="str">
            <v>Un    </v>
          </cell>
          <cell r="D2358">
            <v>84.67</v>
          </cell>
          <cell r="E2358">
            <v>63.75</v>
          </cell>
          <cell r="F2358">
            <v>148.42</v>
          </cell>
        </row>
        <row r="2359">
          <cell r="A2359">
            <v>271204</v>
          </cell>
          <cell r="B2359" t="str">
            <v>QUADRO DE GIZ (1,36 X 6,20) ESC. 20 SALAS</v>
          </cell>
          <cell r="C2359" t="str">
            <v>Un    </v>
          </cell>
          <cell r="D2359">
            <v>401.44</v>
          </cell>
          <cell r="E2359">
            <v>184.43</v>
          </cell>
          <cell r="F2359">
            <v>585.87</v>
          </cell>
        </row>
        <row r="2360">
          <cell r="A2360">
            <v>271208</v>
          </cell>
          <cell r="B2360" t="str">
            <v>QD.GIZ EMBOCO/LAM.MELAMINICO COMPL.-ESC.2000 6,87X1,39M</v>
          </cell>
          <cell r="C2360" t="str">
            <v>Un    </v>
          </cell>
          <cell r="D2360">
            <v>605.46</v>
          </cell>
          <cell r="E2360">
            <v>334.98</v>
          </cell>
          <cell r="F2360">
            <v>940.44</v>
          </cell>
        </row>
        <row r="2361">
          <cell r="A2361">
            <v>271210</v>
          </cell>
          <cell r="B2361" t="str">
            <v>QUADRO DE GIZ EMBOÇO/PINTURA COMPLETO</v>
          </cell>
          <cell r="C2361" t="str">
            <v>m2    </v>
          </cell>
          <cell r="D2361">
            <v>24.27</v>
          </cell>
          <cell r="E2361">
            <v>30.74</v>
          </cell>
          <cell r="F2361">
            <v>55.01</v>
          </cell>
        </row>
        <row r="2362">
          <cell r="A2362">
            <v>271301</v>
          </cell>
          <cell r="B2362" t="str">
            <v>PASSEIO DE PROTECAO EM CONC.DESEMPENADO 5 CM</v>
          </cell>
          <cell r="C2362" t="str">
            <v>m2    </v>
          </cell>
          <cell r="D2362">
            <v>12.19</v>
          </cell>
          <cell r="E2362">
            <v>14.99</v>
          </cell>
          <cell r="F2362">
            <v>27.18</v>
          </cell>
        </row>
        <row r="2363">
          <cell r="A2363">
            <v>271302</v>
          </cell>
          <cell r="B2363" t="str">
            <v>BASE DE BANCADAS AZULEJADA</v>
          </cell>
          <cell r="C2363" t="str">
            <v>ML    </v>
          </cell>
          <cell r="D2363">
            <v>25.97</v>
          </cell>
          <cell r="E2363">
            <v>37.14</v>
          </cell>
          <cell r="F2363">
            <v>63.11</v>
          </cell>
        </row>
        <row r="2364">
          <cell r="A2364">
            <v>271303</v>
          </cell>
          <cell r="B2364" t="str">
            <v>BANCO DE CONCRETO POLIDO</v>
          </cell>
          <cell r="C2364" t="str">
            <v>ML    </v>
          </cell>
          <cell r="D2364">
            <v>18.15</v>
          </cell>
          <cell r="E2364">
            <v>20.85</v>
          </cell>
          <cell r="F2364">
            <v>39</v>
          </cell>
        </row>
        <row r="2365">
          <cell r="A2365">
            <v>271304</v>
          </cell>
          <cell r="B2365" t="str">
            <v>BANCADA DE ARDOSIA POLIDA</v>
          </cell>
          <cell r="C2365" t="str">
            <v>m2    </v>
          </cell>
          <cell r="D2365">
            <v>102.68</v>
          </cell>
          <cell r="E2365">
            <v>6.5</v>
          </cell>
          <cell r="F2365">
            <v>109.18</v>
          </cell>
        </row>
        <row r="2366">
          <cell r="A2366">
            <v>271305</v>
          </cell>
          <cell r="B2366" t="str">
            <v>BASE DE BANCADA REBOCADA</v>
          </cell>
          <cell r="C2366" t="str">
            <v>ML    </v>
          </cell>
          <cell r="D2366">
            <v>10.27</v>
          </cell>
          <cell r="E2366">
            <v>25.96</v>
          </cell>
          <cell r="F2366">
            <v>36.23</v>
          </cell>
        </row>
        <row r="2367">
          <cell r="A2367">
            <v>271306</v>
          </cell>
          <cell r="B2367" t="str">
            <v>BASE DE BANCADA REV.COM CERAMICA</v>
          </cell>
          <cell r="C2367" t="str">
            <v>M     </v>
          </cell>
          <cell r="D2367">
            <v>32.21</v>
          </cell>
          <cell r="E2367">
            <v>37.14</v>
          </cell>
          <cell r="F2367">
            <v>69.35</v>
          </cell>
        </row>
        <row r="2368">
          <cell r="A2368">
            <v>271307</v>
          </cell>
          <cell r="B2368" t="str">
            <v>BANCO CONCRETO POLIDO  ALV.TIJOLO APARENTE ESC.20 SL</v>
          </cell>
          <cell r="C2368" t="str">
            <v>M     </v>
          </cell>
          <cell r="D2368">
            <v>53.3</v>
          </cell>
          <cell r="E2368">
            <v>37.48</v>
          </cell>
          <cell r="F2368">
            <v>90.78</v>
          </cell>
        </row>
        <row r="2369">
          <cell r="A2369">
            <v>271401</v>
          </cell>
          <cell r="B2369" t="str">
            <v>&gt;</v>
          </cell>
          <cell r="C2369" t="str">
            <v>UD    </v>
          </cell>
          <cell r="D2369">
            <v>18.64</v>
          </cell>
          <cell r="E2369">
            <v>0</v>
          </cell>
          <cell r="F2369">
            <v>18.64</v>
          </cell>
        </row>
        <row r="2370">
          <cell r="A2370">
            <v>271402</v>
          </cell>
          <cell r="B2370" t="str">
            <v>MICTORIO INOXIDAVEL (SEM INST.H.SANIT.)</v>
          </cell>
          <cell r="C2370" t="str">
            <v>m2    </v>
          </cell>
          <cell r="D2370">
            <v>758.09</v>
          </cell>
          <cell r="E2370">
            <v>33.7</v>
          </cell>
          <cell r="F2370">
            <v>791.79</v>
          </cell>
        </row>
        <row r="2371">
          <cell r="A2371">
            <v>271403</v>
          </cell>
          <cell r="B2371" t="str">
            <v>MIC.INOX P/PRE-MOLD.(S/I.HIDRO S.)</v>
          </cell>
          <cell r="C2371" t="str">
            <v>Un    </v>
          </cell>
          <cell r="D2371">
            <v>658.73</v>
          </cell>
          <cell r="E2371">
            <v>135.92</v>
          </cell>
          <cell r="F2371">
            <v>794.65</v>
          </cell>
        </row>
        <row r="2372">
          <cell r="A2372">
            <v>271404</v>
          </cell>
          <cell r="B2372" t="str">
            <v>MICTORIO AZULEJADO - 1,80 M (SEM INST. HIDRO.SANIT.)</v>
          </cell>
          <cell r="C2372" t="str">
            <v>Un    </v>
          </cell>
          <cell r="D2372">
            <v>82.19</v>
          </cell>
          <cell r="E2372">
            <v>74.3</v>
          </cell>
          <cell r="F2372">
            <v>156.49</v>
          </cell>
        </row>
        <row r="2373">
          <cell r="A2373">
            <v>271405</v>
          </cell>
          <cell r="B2373" t="str">
            <v>LAVATORIO AZULEJADO TIPO I - 1,80 M (SEM INST.H.SANIT.)</v>
          </cell>
          <cell r="C2373" t="str">
            <v>Un    </v>
          </cell>
          <cell r="D2373">
            <v>122.2</v>
          </cell>
          <cell r="E2373">
            <v>112.52</v>
          </cell>
          <cell r="F2373">
            <v>234.72</v>
          </cell>
        </row>
        <row r="2374">
          <cell r="A2374">
            <v>271406</v>
          </cell>
          <cell r="B2374" t="str">
            <v>&gt;</v>
          </cell>
          <cell r="C2374" t="str">
            <v>UD    </v>
          </cell>
          <cell r="D2374">
            <v>18.64</v>
          </cell>
          <cell r="E2374">
            <v>0</v>
          </cell>
          <cell r="F2374">
            <v>18.64</v>
          </cell>
        </row>
        <row r="2375">
          <cell r="A2375">
            <v>271407</v>
          </cell>
          <cell r="B2375" t="str">
            <v>&gt;</v>
          </cell>
          <cell r="C2375" t="str">
            <v>UD    </v>
          </cell>
          <cell r="D2375">
            <v>0</v>
          </cell>
          <cell r="E2375">
            <v>41.87</v>
          </cell>
          <cell r="F2375">
            <v>41.87</v>
          </cell>
        </row>
        <row r="2376">
          <cell r="A2376">
            <v>271408</v>
          </cell>
          <cell r="B2376" t="str">
            <v>MICTORIO ACO INOX SOBRE COCHO DE CONCRETO(SEM INST.H.SANIT.)</v>
          </cell>
          <cell r="C2376" t="str">
            <v>ML    </v>
          </cell>
          <cell r="D2376">
            <v>424.4</v>
          </cell>
          <cell r="E2376">
            <v>274.66</v>
          </cell>
          <cell r="F2376">
            <v>699.06</v>
          </cell>
        </row>
        <row r="2377">
          <cell r="A2377">
            <v>271409</v>
          </cell>
          <cell r="B2377" t="str">
            <v>LAVATORIO ACO INOX SOBRE COCHO DE CONCRETO (SEM INST.H.SANIT.)</v>
          </cell>
          <cell r="C2377" t="str">
            <v>ML    </v>
          </cell>
          <cell r="D2377">
            <v>451.12</v>
          </cell>
          <cell r="E2377">
            <v>289.4</v>
          </cell>
          <cell r="F2377">
            <v>740.52</v>
          </cell>
        </row>
        <row r="2378">
          <cell r="A2378">
            <v>271412</v>
          </cell>
          <cell r="B2378" t="str">
            <v>MURO TIJ.FURADO 1/2 VEZ CHAP.C/PEDRISCO H=2 M</v>
          </cell>
          <cell r="C2378" t="str">
            <v>ML    </v>
          </cell>
          <cell r="D2378">
            <v>79.98</v>
          </cell>
          <cell r="E2378">
            <v>47.4</v>
          </cell>
          <cell r="F2378">
            <v>127.38</v>
          </cell>
        </row>
        <row r="2379">
          <cell r="A2379">
            <v>271413</v>
          </cell>
          <cell r="B2379" t="str">
            <v>MURO TIJOLO APARENTE (H=2 M) C/PINT.SILICONE</v>
          </cell>
          <cell r="C2379" t="str">
            <v>m2    </v>
          </cell>
          <cell r="D2379">
            <v>70.68</v>
          </cell>
          <cell r="E2379">
            <v>53.47</v>
          </cell>
          <cell r="F2379">
            <v>124.15</v>
          </cell>
        </row>
        <row r="2380">
          <cell r="A2380">
            <v>271414</v>
          </cell>
          <cell r="B2380" t="str">
            <v>MURO PLACA PRE-MOLDADA PADRAO AGETOP</v>
          </cell>
          <cell r="C2380" t="str">
            <v>m2    </v>
          </cell>
          <cell r="D2380">
            <v>14.38</v>
          </cell>
          <cell r="E2380">
            <v>14.51</v>
          </cell>
          <cell r="F2380">
            <v>28.89</v>
          </cell>
        </row>
        <row r="2381">
          <cell r="A2381">
            <v>271415</v>
          </cell>
          <cell r="B2381" t="str">
            <v>MURO ALV.TIJ.FUR.1/2 VEZ 3 M S/CHAPISCO</v>
          </cell>
          <cell r="C2381" t="str">
            <v>M     </v>
          </cell>
          <cell r="D2381">
            <v>127.82</v>
          </cell>
          <cell r="E2381">
            <v>94.27</v>
          </cell>
          <cell r="F2381">
            <v>222.09</v>
          </cell>
        </row>
        <row r="2382">
          <cell r="A2382">
            <v>271416</v>
          </cell>
          <cell r="B2382" t="str">
            <v>SARJETA (10X20X100) - (OBRAS CIVIS)</v>
          </cell>
          <cell r="C2382" t="str">
            <v>Un    </v>
          </cell>
          <cell r="D2382">
            <v>2.47</v>
          </cell>
          <cell r="E2382">
            <v>12.25</v>
          </cell>
          <cell r="F2382">
            <v>14.72</v>
          </cell>
        </row>
        <row r="2383">
          <cell r="A2383">
            <v>271417</v>
          </cell>
          <cell r="B2383" t="str">
            <v>CANALETA CONCRETO DESEMPENADO 5 CM PD.AGETOP</v>
          </cell>
          <cell r="C2383" t="str">
            <v>ML    </v>
          </cell>
          <cell r="D2383">
            <v>7.6</v>
          </cell>
          <cell r="E2383">
            <v>13.55</v>
          </cell>
          <cell r="F2383">
            <v>21.15</v>
          </cell>
        </row>
        <row r="2384">
          <cell r="A2384">
            <v>271500</v>
          </cell>
          <cell r="B2384" t="str">
            <v>CAFE DA MANHA</v>
          </cell>
          <cell r="C2384" t="str">
            <v>REF   </v>
          </cell>
          <cell r="D2384">
            <v>0.85</v>
          </cell>
          <cell r="E2384">
            <v>0</v>
          </cell>
          <cell r="F2384">
            <v>0.85</v>
          </cell>
        </row>
        <row r="2385">
          <cell r="A2385">
            <v>271501</v>
          </cell>
          <cell r="B2385" t="str">
            <v>TRANSPORTE</v>
          </cell>
          <cell r="C2385" t="str">
            <v>UD    </v>
          </cell>
          <cell r="D2385">
            <v>18.64</v>
          </cell>
          <cell r="E2385">
            <v>0</v>
          </cell>
          <cell r="F2385">
            <v>18.64</v>
          </cell>
        </row>
        <row r="2386">
          <cell r="A2386">
            <v>271502</v>
          </cell>
          <cell r="B2386" t="str">
            <v>CANTINA - (OBRAS CIVIS)</v>
          </cell>
          <cell r="C2386" t="str">
            <v>RF    </v>
          </cell>
          <cell r="D2386">
            <v>5</v>
          </cell>
          <cell r="E2386">
            <v>0</v>
          </cell>
          <cell r="F2386">
            <v>5</v>
          </cell>
        </row>
        <row r="2387">
          <cell r="A2387">
            <v>271503</v>
          </cell>
          <cell r="B2387" t="str">
            <v>MURO TIJ.FURADO 2 M- 1/2 VEZ SEM REVESTIMENTO</v>
          </cell>
          <cell r="C2387" t="str">
            <v>ML    </v>
          </cell>
          <cell r="D2387">
            <v>77.11</v>
          </cell>
          <cell r="E2387">
            <v>38.44</v>
          </cell>
          <cell r="F2387">
            <v>115.55</v>
          </cell>
        </row>
        <row r="2388">
          <cell r="A2388">
            <v>271504</v>
          </cell>
          <cell r="B2388" t="str">
            <v>BEBEDOURO - CENTRO COMUNITARIO (SEM INST.H.SANIT.)</v>
          </cell>
          <cell r="C2388" t="str">
            <v>Un    </v>
          </cell>
          <cell r="D2388">
            <v>62.85</v>
          </cell>
          <cell r="E2388">
            <v>181.66</v>
          </cell>
          <cell r="F2388">
            <v>244.51</v>
          </cell>
        </row>
        <row r="2389">
          <cell r="A2389">
            <v>271505</v>
          </cell>
          <cell r="B2389" t="str">
            <v>CRUZETA METALICA P/ CAIXA DAGUA</v>
          </cell>
          <cell r="C2389" t="str">
            <v>Un    </v>
          </cell>
          <cell r="D2389">
            <v>56.66</v>
          </cell>
          <cell r="E2389">
            <v>0</v>
          </cell>
          <cell r="F2389">
            <v>56.66</v>
          </cell>
        </row>
        <row r="2390">
          <cell r="A2390">
            <v>271506</v>
          </cell>
          <cell r="B2390" t="str">
            <v>CAIXA DAGUA METALICA (______LTS.)</v>
          </cell>
          <cell r="C2390" t="str">
            <v>UD    </v>
          </cell>
          <cell r="D2390">
            <v>18.64</v>
          </cell>
          <cell r="E2390">
            <v>0</v>
          </cell>
          <cell r="F2390">
            <v>18.64</v>
          </cell>
        </row>
        <row r="2391">
          <cell r="A2391">
            <v>271507</v>
          </cell>
          <cell r="B2391" t="str">
            <v>BEBEDOURO P/6 TORNEIRAS AZULEJADOS(SEM INST.H.SANIT.)</v>
          </cell>
          <cell r="C2391" t="str">
            <v>Un    </v>
          </cell>
          <cell r="D2391">
            <v>200.74</v>
          </cell>
          <cell r="E2391">
            <v>253.36</v>
          </cell>
          <cell r="F2391">
            <v>454.1</v>
          </cell>
        </row>
        <row r="2392">
          <cell r="A2392">
            <v>271508</v>
          </cell>
          <cell r="B2392" t="str">
            <v>BEBED.AZUL.CRIANCA/ADULTO - NINCHO (SEM INST.H.SANIT.)</v>
          </cell>
          <cell r="C2392" t="str">
            <v>M     </v>
          </cell>
          <cell r="D2392">
            <v>123.24</v>
          </cell>
          <cell r="E2392">
            <v>112.92</v>
          </cell>
          <cell r="F2392">
            <v>236.16</v>
          </cell>
        </row>
        <row r="2393">
          <cell r="A2393">
            <v>271509</v>
          </cell>
          <cell r="B2393" t="str">
            <v>BEBED. AZUL.ADULTO/CRIANCA PAREDE(SEM INST.H.SANIT.)</v>
          </cell>
          <cell r="C2393" t="str">
            <v>M     </v>
          </cell>
          <cell r="D2393">
            <v>128.84</v>
          </cell>
          <cell r="E2393">
            <v>184.85</v>
          </cell>
          <cell r="F2393">
            <v>313.69</v>
          </cell>
        </row>
        <row r="2394">
          <cell r="A2394">
            <v>271601</v>
          </cell>
          <cell r="B2394" t="str">
            <v>PRATELEIRA EST.CAIBRO 4+1 TABUAS APARELHADAS E ENVERNIZADAS</v>
          </cell>
          <cell r="C2394" t="str">
            <v>ML    </v>
          </cell>
          <cell r="D2394">
            <v>133.37</v>
          </cell>
          <cell r="E2394">
            <v>47.58</v>
          </cell>
          <cell r="F2394">
            <v>180.95</v>
          </cell>
        </row>
        <row r="2395">
          <cell r="A2395">
            <v>271605</v>
          </cell>
          <cell r="B2395" t="str">
            <v>SUPORTE PARA BANCADA EM FERRO "T" 1/8" X 1 1/4"</v>
          </cell>
          <cell r="C2395" t="str">
            <v>Un    </v>
          </cell>
          <cell r="D2395">
            <v>5.08</v>
          </cell>
          <cell r="E2395">
            <v>3.26</v>
          </cell>
          <cell r="F2395">
            <v>8.34</v>
          </cell>
        </row>
        <row r="2396">
          <cell r="A2396">
            <v>271608</v>
          </cell>
          <cell r="B2396" t="str">
            <v>BANCADA DE GRANITO C/ESPELHO</v>
          </cell>
          <cell r="C2396" t="str">
            <v>m2    </v>
          </cell>
          <cell r="D2396">
            <v>182.05</v>
          </cell>
          <cell r="E2396">
            <v>32.5</v>
          </cell>
          <cell r="F2396">
            <v>214.55</v>
          </cell>
        </row>
        <row r="2397">
          <cell r="A2397">
            <v>271609</v>
          </cell>
          <cell r="B2397" t="str">
            <v>BANCADA DE CONCRETO POLIDO</v>
          </cell>
          <cell r="C2397" t="str">
            <v>m2    </v>
          </cell>
          <cell r="D2397">
            <v>39.52</v>
          </cell>
          <cell r="E2397">
            <v>46.68</v>
          </cell>
          <cell r="F2397">
            <v>86.2</v>
          </cell>
        </row>
        <row r="2398">
          <cell r="A2398">
            <v>271701</v>
          </cell>
          <cell r="B2398" t="str">
            <v>BANCADA DE GRANITINA</v>
          </cell>
          <cell r="C2398" t="str">
            <v>m2    </v>
          </cell>
          <cell r="D2398">
            <v>57.68</v>
          </cell>
          <cell r="E2398">
            <v>6.5</v>
          </cell>
          <cell r="F2398">
            <v>64.18</v>
          </cell>
        </row>
        <row r="2399">
          <cell r="A2399">
            <v>271702</v>
          </cell>
          <cell r="B2399" t="str">
            <v>BANCADA DE MARMORE</v>
          </cell>
          <cell r="C2399" t="str">
            <v>m2    </v>
          </cell>
          <cell r="D2399">
            <v>142.68</v>
          </cell>
          <cell r="E2399">
            <v>6.5</v>
          </cell>
          <cell r="F2399">
            <v>149.18</v>
          </cell>
        </row>
        <row r="2400">
          <cell r="A2400">
            <v>271703</v>
          </cell>
          <cell r="B2400" t="str">
            <v>BANCO DE ALVENARIA PINTADO</v>
          </cell>
          <cell r="C2400" t="str">
            <v>ML    </v>
          </cell>
          <cell r="D2400">
            <v>40.3</v>
          </cell>
          <cell r="E2400">
            <v>73.84</v>
          </cell>
          <cell r="F2400">
            <v>114.14</v>
          </cell>
        </row>
        <row r="2401">
          <cell r="A2401">
            <v>271704</v>
          </cell>
          <cell r="B2401" t="str">
            <v>MESA DE ALVENARIA PINTADA</v>
          </cell>
          <cell r="C2401" t="str">
            <v>ML    </v>
          </cell>
          <cell r="D2401">
            <v>23.71</v>
          </cell>
          <cell r="E2401">
            <v>45.01</v>
          </cell>
          <cell r="F2401">
            <v>68.72</v>
          </cell>
        </row>
        <row r="2402">
          <cell r="A2402">
            <v>271707</v>
          </cell>
          <cell r="B2402" t="str">
            <v>MURO TIJ. FURADO 2 M.-REBOC./CAIADO</v>
          </cell>
          <cell r="C2402" t="str">
            <v>ML    </v>
          </cell>
          <cell r="D2402">
            <v>94.36</v>
          </cell>
          <cell r="E2402">
            <v>64.19</v>
          </cell>
          <cell r="F2402">
            <v>158.55</v>
          </cell>
        </row>
        <row r="2403">
          <cell r="A2403">
            <v>271708</v>
          </cell>
          <cell r="B2403" t="str">
            <v>MEIO FIO ALVEN. REBOCADA E PINTADA</v>
          </cell>
          <cell r="C2403" t="str">
            <v>ML    </v>
          </cell>
          <cell r="D2403">
            <v>2.41</v>
          </cell>
          <cell r="E2403">
            <v>2.96</v>
          </cell>
          <cell r="F2403">
            <v>5.37</v>
          </cell>
        </row>
        <row r="2404">
          <cell r="A2404">
            <v>271709</v>
          </cell>
          <cell r="B2404" t="str">
            <v>MURO TIJ.F.2,5 M REB/PINT. PVA 2 DEMAOS</v>
          </cell>
          <cell r="C2404" t="str">
            <v>ML    </v>
          </cell>
          <cell r="D2404">
            <v>123.39</v>
          </cell>
          <cell r="E2404">
            <v>113.14</v>
          </cell>
          <cell r="F2404">
            <v>236.53</v>
          </cell>
        </row>
        <row r="2405">
          <cell r="A2405">
            <v>271710</v>
          </cell>
          <cell r="B2405" t="str">
            <v>SUBST.MADEIRA C/PINTURA TAB.BASQUETE</v>
          </cell>
          <cell r="C2405" t="str">
            <v>Un    </v>
          </cell>
          <cell r="D2405">
            <v>213.93</v>
          </cell>
          <cell r="E2405">
            <v>51.12</v>
          </cell>
          <cell r="F2405">
            <v>265.05</v>
          </cell>
        </row>
        <row r="2406">
          <cell r="A2406">
            <v>271713</v>
          </cell>
          <cell r="B2406" t="str">
            <v>MEIO FIO CONCR.15X30X100 FC28=30 MPA-PRE-MOLD.</v>
          </cell>
          <cell r="C2406" t="str">
            <v>M     </v>
          </cell>
          <cell r="D2406">
            <v>8.78</v>
          </cell>
          <cell r="E2406">
            <v>12.82</v>
          </cell>
          <cell r="F2406">
            <v>21.6</v>
          </cell>
        </row>
        <row r="2407">
          <cell r="A2407">
            <v>271714</v>
          </cell>
          <cell r="B2407" t="str">
            <v>MEIO FIO 5 X 25 X 100  - (OBRAS CIVIS)</v>
          </cell>
          <cell r="C2407" t="str">
            <v>ML    </v>
          </cell>
          <cell r="D2407">
            <v>1.56</v>
          </cell>
          <cell r="E2407">
            <v>12.08</v>
          </cell>
          <cell r="F2407">
            <v>13.64</v>
          </cell>
        </row>
        <row r="2408">
          <cell r="A2408">
            <v>271715</v>
          </cell>
          <cell r="B2408" t="str">
            <v>MEIO FIO DE CONCRETO 15 X 30 X 100  - (OB.CIVIS)</v>
          </cell>
          <cell r="C2408" t="str">
            <v>ML    </v>
          </cell>
          <cell r="D2408">
            <v>5.54</v>
          </cell>
          <cell r="E2408">
            <v>12.82</v>
          </cell>
          <cell r="F2408">
            <v>18.36</v>
          </cell>
        </row>
        <row r="2409">
          <cell r="A2409">
            <v>271716</v>
          </cell>
          <cell r="B2409" t="str">
            <v>CANTONEIRA ARDOSIA POLIDA 2 REGUAS BOLEADAS</v>
          </cell>
          <cell r="C2409" t="str">
            <v>m2    </v>
          </cell>
          <cell r="D2409">
            <v>146.5</v>
          </cell>
          <cell r="E2409">
            <v>68.5</v>
          </cell>
          <cell r="F2409">
            <v>215</v>
          </cell>
        </row>
        <row r="2410">
          <cell r="A2410">
            <v>271717</v>
          </cell>
          <cell r="B2410" t="str">
            <v>CANTONEIRA MARMORE E REGUAS BOLEADAS</v>
          </cell>
          <cell r="C2410" t="str">
            <v>m2    </v>
          </cell>
          <cell r="D2410">
            <v>146.5</v>
          </cell>
          <cell r="E2410">
            <v>68.5</v>
          </cell>
          <cell r="F2410">
            <v>215</v>
          </cell>
        </row>
        <row r="2411">
          <cell r="A2411">
            <v>271718</v>
          </cell>
          <cell r="B2411" t="str">
            <v>CANTONEIRA GRANITO REGUAS BOLEADAS</v>
          </cell>
          <cell r="C2411" t="str">
            <v>m2    </v>
          </cell>
          <cell r="D2411">
            <v>176.5</v>
          </cell>
          <cell r="E2411">
            <v>68.5</v>
          </cell>
          <cell r="F2411">
            <v>245</v>
          </cell>
        </row>
        <row r="2412">
          <cell r="A2412">
            <v>271801</v>
          </cell>
          <cell r="B2412" t="str">
            <v>LADRILHO HIDRAULICO COR NATURAL (SEM LASTRO)</v>
          </cell>
          <cell r="C2412" t="str">
            <v>m2    </v>
          </cell>
          <cell r="D2412">
            <v>31.46</v>
          </cell>
          <cell r="E2412">
            <v>9.21</v>
          </cell>
          <cell r="F2412">
            <v>40.67</v>
          </cell>
        </row>
        <row r="2413">
          <cell r="A2413">
            <v>271802</v>
          </cell>
          <cell r="B2413" t="str">
            <v>LADRILHO HIDRAULICO DE UMA COR (S/LASTRO)</v>
          </cell>
          <cell r="C2413" t="str">
            <v>m2    </v>
          </cell>
          <cell r="D2413">
            <v>39.86</v>
          </cell>
          <cell r="E2413">
            <v>9.21</v>
          </cell>
          <cell r="F2413">
            <v>49.07</v>
          </cell>
        </row>
        <row r="2414">
          <cell r="A2414">
            <v>271803</v>
          </cell>
          <cell r="B2414" t="str">
            <v>LADRILHO HIDRAULICO DE DUAS CORES (S/LASTRO)</v>
          </cell>
          <cell r="C2414" t="str">
            <v>m2    </v>
          </cell>
          <cell r="D2414">
            <v>49</v>
          </cell>
          <cell r="E2414">
            <v>9.21</v>
          </cell>
          <cell r="F2414">
            <v>58.21</v>
          </cell>
        </row>
        <row r="2415">
          <cell r="A2415">
            <v>271850</v>
          </cell>
          <cell r="B2415" t="str">
            <v>LETRA CAIXA CH.GALVANIZ.PINTADA COLOCADA</v>
          </cell>
          <cell r="C2415" t="str">
            <v>ML    </v>
          </cell>
          <cell r="D2415">
            <v>100</v>
          </cell>
          <cell r="E2415">
            <v>0</v>
          </cell>
          <cell r="F2415">
            <v>100</v>
          </cell>
        </row>
        <row r="2416">
          <cell r="A2416">
            <v>271851</v>
          </cell>
          <cell r="B2416" t="str">
            <v>LETRA CAIXA INOX COLOCADA</v>
          </cell>
          <cell r="C2416" t="str">
            <v>ML    </v>
          </cell>
          <cell r="D2416">
            <v>190</v>
          </cell>
          <cell r="E2416">
            <v>0</v>
          </cell>
          <cell r="F2416">
            <v>190</v>
          </cell>
        </row>
        <row r="2417">
          <cell r="A2417">
            <v>271852</v>
          </cell>
          <cell r="B2417" t="str">
            <v>LETRA CAIXA INOX ESCOVADO COLOCADA</v>
          </cell>
          <cell r="C2417" t="str">
            <v>ML    </v>
          </cell>
          <cell r="D2417">
            <v>190</v>
          </cell>
          <cell r="E2417">
            <v>0</v>
          </cell>
          <cell r="F2417">
            <v>190</v>
          </cell>
        </row>
        <row r="2418">
          <cell r="A2418">
            <v>271853</v>
          </cell>
          <cell r="B2418" t="str">
            <v>LETRA  CAIXA LATAO AMARELO COLOCADA</v>
          </cell>
          <cell r="C2418" t="str">
            <v>ML    </v>
          </cell>
          <cell r="D2418">
            <v>230</v>
          </cell>
          <cell r="E2418">
            <v>0</v>
          </cell>
          <cell r="F2418">
            <v>230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RÇAMENTO"/>
      <sheetName val="composições "/>
      <sheetName val="CRONOGRAM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sumo"/>
      <sheetName val="EsquadRIA"/>
      <sheetName val="Cobertura"/>
      <sheetName val="Alv SS"/>
      <sheetName val="Alv térreo"/>
      <sheetName val="Alv pilotis"/>
      <sheetName val="Alv 1° pav"/>
      <sheetName val="Alv tipo"/>
      <sheetName val="Alv 12pav"/>
      <sheetName val="Alv 13pav"/>
      <sheetName val="Alv barrilete"/>
      <sheetName val="rev int subsolo"/>
      <sheetName val="rev int térreo"/>
      <sheetName val="rev int pilotis"/>
      <sheetName val="rev int 1° pav"/>
      <sheetName val="rev int TP"/>
      <sheetName val="rev int 12°pav"/>
      <sheetName val="rev int 13°pav"/>
      <sheetName val="rev int COBERTURA"/>
      <sheetName val="Diversos"/>
      <sheetName val="banca"/>
      <sheetName val="Rev Externo"/>
      <sheetName val="Rev Externo (2)"/>
    </sheetNames>
    <sheetDataSet>
      <sheetData sheetId="15">
        <row r="1">
          <cell r="C1" t="str">
            <v>REVESTIMENTO                 INTERNO </v>
          </cell>
          <cell r="G1" t="str">
            <v>  OBRA:  </v>
          </cell>
          <cell r="J1" t="str">
            <v>FOLHA:</v>
          </cell>
          <cell r="K1" t="str">
            <v>REVESTIMENTO                 INTERNO </v>
          </cell>
          <cell r="Q1" t="str">
            <v>  OBRA:  </v>
          </cell>
          <cell r="T1" t="str">
            <v>FOLHA:</v>
          </cell>
          <cell r="U1" t="str">
            <v>REVESTIMENTO INTERNO </v>
          </cell>
          <cell r="AD1" t="str">
            <v>  OBRA:  </v>
          </cell>
          <cell r="AG1" t="str">
            <v>FOLHA:</v>
          </cell>
        </row>
        <row r="2">
          <cell r="J2" t="str">
            <v>01/03</v>
          </cell>
          <cell r="T2" t="str">
            <v>02/03</v>
          </cell>
          <cell r="AG2" t="str">
            <v>03/03</v>
          </cell>
        </row>
        <row r="3">
          <cell r="G3" t="str">
            <v>  DATA:  DEZEMBRO / 07</v>
          </cell>
          <cell r="Q3" t="str">
            <v>  DATA:  DEZEMBRO / 07</v>
          </cell>
          <cell r="AD3" t="str">
            <v>  DATA:  DEZEMBRO / 07</v>
          </cell>
        </row>
        <row r="4">
          <cell r="B4" t="str">
            <v>TIPO (2° ao 11° Pav)</v>
          </cell>
          <cell r="C4" t="str">
            <v>APARTAMENTO </v>
          </cell>
          <cell r="K4" t="str">
            <v>APARTAMENTO </v>
          </cell>
          <cell r="U4" t="str">
            <v>ÁREA COMUM</v>
          </cell>
        </row>
        <row r="5">
          <cell r="A5" t="str">
            <v>PEÇA</v>
          </cell>
          <cell r="C5" t="str">
            <v>sala</v>
          </cell>
          <cell r="D5" t="str">
            <v>circulação</v>
          </cell>
          <cell r="E5" t="str">
            <v>semi-suite 1</v>
          </cell>
          <cell r="F5" t="str">
            <v>suite 2</v>
          </cell>
          <cell r="G5" t="str">
            <v>semi-suite 2</v>
          </cell>
          <cell r="H5" t="str">
            <v>suite MASTER</v>
          </cell>
          <cell r="I5" t="str">
            <v>despensa</v>
          </cell>
          <cell r="J5" t="str">
            <v>cozinha</v>
          </cell>
          <cell r="K5" t="str">
            <v>área de serviço</v>
          </cell>
          <cell r="L5" t="str">
            <v>varanda sala</v>
          </cell>
          <cell r="M5" t="str">
            <v>varanda suite</v>
          </cell>
          <cell r="N5" t="str">
            <v>lavabo</v>
          </cell>
          <cell r="O5" t="str">
            <v>banho  1</v>
          </cell>
          <cell r="P5" t="str">
            <v>banho  2</v>
          </cell>
          <cell r="Q5" t="str">
            <v>banho 3</v>
          </cell>
          <cell r="R5" t="str">
            <v>toucador</v>
          </cell>
          <cell r="S5" t="str">
            <v>banho serviço</v>
          </cell>
          <cell r="T5" t="str">
            <v>TOTAL DO  APTO</v>
          </cell>
          <cell r="U5" t="str">
            <v>hall social 1</v>
          </cell>
          <cell r="V5" t="str">
            <v>hall social 2</v>
          </cell>
          <cell r="W5" t="str">
            <v>lixo</v>
          </cell>
          <cell r="X5" t="str">
            <v>instalações</v>
          </cell>
          <cell r="Y5" t="str">
            <v>ante-camara</v>
          </cell>
          <cell r="Z5" t="str">
            <v>escada</v>
          </cell>
          <cell r="AA5" t="str">
            <v>Ar condicionado</v>
          </cell>
          <cell r="AB5" t="str">
            <v>duto ar</v>
          </cell>
          <cell r="AC5" t="str">
            <v>duto ar</v>
          </cell>
          <cell r="AD5" t="str">
            <v>poço elevador 1 e 2</v>
          </cell>
          <cell r="AE5" t="str">
            <v>poço elevador 3</v>
          </cell>
          <cell r="AF5" t="str">
            <v>TOTAL ÁREA COMUM</v>
          </cell>
          <cell r="AG5" t="str">
            <v>TOTAL TIPO</v>
          </cell>
        </row>
        <row r="6">
          <cell r="A6" t="str">
            <v>Nº VEZES</v>
          </cell>
          <cell r="C6">
            <v>1</v>
          </cell>
          <cell r="D6">
            <v>1</v>
          </cell>
          <cell r="E6">
            <v>1</v>
          </cell>
          <cell r="F6">
            <v>1</v>
          </cell>
          <cell r="G6">
            <v>1</v>
          </cell>
          <cell r="H6">
            <v>1</v>
          </cell>
          <cell r="I6">
            <v>1</v>
          </cell>
          <cell r="J6">
            <v>1</v>
          </cell>
          <cell r="K6">
            <v>1</v>
          </cell>
          <cell r="L6">
            <v>1</v>
          </cell>
          <cell r="M6">
            <v>1</v>
          </cell>
          <cell r="N6">
            <v>1</v>
          </cell>
          <cell r="O6">
            <v>1</v>
          </cell>
          <cell r="P6">
            <v>1</v>
          </cell>
          <cell r="Q6">
            <v>1</v>
          </cell>
          <cell r="R6">
            <v>1</v>
          </cell>
          <cell r="S6">
            <v>1</v>
          </cell>
          <cell r="U6">
            <v>1</v>
          </cell>
          <cell r="V6">
            <v>1</v>
          </cell>
          <cell r="W6">
            <v>1</v>
          </cell>
          <cell r="X6">
            <v>1</v>
          </cell>
          <cell r="Y6">
            <v>1</v>
          </cell>
          <cell r="Z6">
            <v>1</v>
          </cell>
          <cell r="AA6">
            <v>2</v>
          </cell>
          <cell r="AB6">
            <v>1</v>
          </cell>
          <cell r="AC6">
            <v>1</v>
          </cell>
          <cell r="AD6">
            <v>2</v>
          </cell>
          <cell r="AE6">
            <v>1</v>
          </cell>
        </row>
        <row r="7">
          <cell r="A7" t="str">
            <v>P I S O S</v>
          </cell>
          <cell r="B7" t="str">
            <v>Comprimento</v>
          </cell>
        </row>
        <row r="8">
          <cell r="B8" t="str">
            <v>Largura</v>
          </cell>
        </row>
        <row r="9">
          <cell r="B9" t="str">
            <v>Área Bruta</v>
          </cell>
        </row>
        <row r="10">
          <cell r="B10" t="str">
            <v>Acréscimos</v>
          </cell>
        </row>
        <row r="11">
          <cell r="B11" t="str">
            <v>Descontos</v>
          </cell>
        </row>
        <row r="12">
          <cell r="B12" t="str">
            <v>Área Líquida</v>
          </cell>
        </row>
        <row r="13">
          <cell r="B13" t="str">
            <v>Área Total</v>
          </cell>
        </row>
        <row r="14">
          <cell r="B14" t="str">
            <v>Contrapiso</v>
          </cell>
        </row>
        <row r="15">
          <cell r="B15" t="str">
            <v>Pintura à base de resina especial</v>
          </cell>
        </row>
        <row r="16">
          <cell r="B16" t="str">
            <v>Cerâmica</v>
          </cell>
        </row>
        <row r="18">
          <cell r="A18" t="str">
            <v>T E T O S</v>
          </cell>
          <cell r="B18" t="str">
            <v>Área Total</v>
          </cell>
        </row>
        <row r="19">
          <cell r="B19" t="str">
            <v>Massa de gesso</v>
          </cell>
        </row>
        <row r="20">
          <cell r="B20" t="str">
            <v>Forro placa de gesso liso</v>
          </cell>
        </row>
        <row r="21">
          <cell r="B21" t="str">
            <v>Pintura PVA sobre massa  PVA</v>
          </cell>
        </row>
        <row r="22">
          <cell r="B22" t="str">
            <v>Pintura PVA sobre massa  acrílica</v>
          </cell>
        </row>
        <row r="23">
          <cell r="B23" t="str">
            <v>Pintura texturizada à base de cola</v>
          </cell>
        </row>
        <row r="24">
          <cell r="B24" t="str">
            <v>Tabica de gesso liso </v>
          </cell>
        </row>
        <row r="26">
          <cell r="A26" t="str">
            <v>P A R E D E S</v>
          </cell>
          <cell r="B26" t="str">
            <v>Perímetro</v>
          </cell>
        </row>
        <row r="27">
          <cell r="B27" t="str">
            <v>Pé Direito</v>
          </cell>
        </row>
        <row r="28">
          <cell r="B28" t="str">
            <v>Área Bruta</v>
          </cell>
        </row>
        <row r="29">
          <cell r="B29" t="str">
            <v>Desconto</v>
          </cell>
        </row>
        <row r="30">
          <cell r="B30" t="str">
            <v>Área Unitária</v>
          </cell>
        </row>
        <row r="31">
          <cell r="B31" t="str">
            <v>Área Total</v>
          </cell>
        </row>
        <row r="32">
          <cell r="B32" t="str">
            <v>Reboco Paulista</v>
          </cell>
        </row>
        <row r="33">
          <cell r="B33" t="str">
            <v>Fundo para ceramica</v>
          </cell>
        </row>
        <row r="34">
          <cell r="B34" t="str">
            <v>Pintura PVA sobre massa</v>
          </cell>
        </row>
        <row r="35">
          <cell r="B35" t="str">
            <v>Pintura texturizada à base de cola</v>
          </cell>
        </row>
        <row r="36">
          <cell r="B36" t="str">
            <v>Pintura acrílica sobre massa</v>
          </cell>
        </row>
        <row r="37">
          <cell r="B37" t="str">
            <v>Pintura textura acrílica</v>
          </cell>
        </row>
        <row r="38">
          <cell r="B38" t="str">
            <v>Caiação</v>
          </cell>
        </row>
        <row r="39">
          <cell r="B39" t="str">
            <v>Cerâmica</v>
          </cell>
        </row>
        <row r="41">
          <cell r="A41" t="str">
            <v>R  O  D  A  P  É</v>
          </cell>
          <cell r="B41" t="str">
            <v>Perímetro Unit.</v>
          </cell>
        </row>
        <row r="42">
          <cell r="B42" t="str">
            <v>Descontos</v>
          </cell>
        </row>
        <row r="43">
          <cell r="B43" t="str">
            <v>Perímetro </v>
          </cell>
        </row>
        <row r="44">
          <cell r="B44" t="str">
            <v>Perímetro Total</v>
          </cell>
        </row>
        <row r="45">
          <cell r="B45" t="str">
            <v>Pintura acrílica para cimentado 7cm</v>
          </cell>
        </row>
        <row r="46">
          <cell r="B46" t="str">
            <v>Cerâmica</v>
          </cell>
        </row>
        <row r="48">
          <cell r="A48" t="str">
            <v>soleira / filetes</v>
          </cell>
          <cell r="B48" t="str">
            <v>soleira (metros)</v>
          </cell>
        </row>
        <row r="49">
          <cell r="B49" t="str">
            <v>soleira total</v>
          </cell>
        </row>
        <row r="50">
          <cell r="B50" t="str">
            <v>Granito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NBRES-92"/>
      <sheetName val="NBRES_92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UARANTÃ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esumo"/>
      <sheetName val="EsquadRIA"/>
      <sheetName val="Cobertura"/>
      <sheetName val="Alv SS"/>
      <sheetName val="Alv térreo"/>
      <sheetName val="Alv pilotis"/>
      <sheetName val="Alv 1° pav"/>
      <sheetName val="Alv tipo"/>
      <sheetName val="Alv 12pav"/>
      <sheetName val="Alv 13pav"/>
      <sheetName val="Alv barrilete"/>
      <sheetName val="rev int subsolo"/>
      <sheetName val="rev int térreo"/>
      <sheetName val="rev int pilotis"/>
      <sheetName val="rev int 1° pav"/>
      <sheetName val="rev int TP"/>
      <sheetName val="rev int 12°pav"/>
      <sheetName val="rev int 13°pav"/>
      <sheetName val="rev int COBERTURA"/>
      <sheetName val="Diversos"/>
      <sheetName val="banca"/>
      <sheetName val="Rev Externo"/>
      <sheetName val="Rev Externo (2)"/>
    </sheetNames>
    <sheetDataSet>
      <sheetData sheetId="15">
        <row r="1">
          <cell r="C1" t="str">
            <v>REVESTIMENTO                 INTERNO </v>
          </cell>
          <cell r="G1" t="str">
            <v>  OBRA:  </v>
          </cell>
          <cell r="J1" t="str">
            <v>FOLHA:</v>
          </cell>
          <cell r="K1" t="str">
            <v>REVESTIMENTO                 INTERNO </v>
          </cell>
          <cell r="Q1" t="str">
            <v>  OBRA:  </v>
          </cell>
          <cell r="T1" t="str">
            <v>FOLHA:</v>
          </cell>
          <cell r="U1" t="str">
            <v>REVESTIMENTO INTERNO </v>
          </cell>
          <cell r="AD1" t="str">
            <v>  OBRA:  </v>
          </cell>
          <cell r="AG1" t="str">
            <v>FOLHA:</v>
          </cell>
        </row>
        <row r="2">
          <cell r="J2" t="str">
            <v>01/03</v>
          </cell>
          <cell r="T2" t="str">
            <v>02/03</v>
          </cell>
          <cell r="AG2" t="str">
            <v>03/03</v>
          </cell>
        </row>
        <row r="3">
          <cell r="G3" t="str">
            <v>  DATA:  DEZEMBRO / 07</v>
          </cell>
          <cell r="Q3" t="str">
            <v>  DATA:  DEZEMBRO / 07</v>
          </cell>
          <cell r="AD3" t="str">
            <v>  DATA:  DEZEMBRO / 07</v>
          </cell>
        </row>
        <row r="4">
          <cell r="B4" t="str">
            <v>TIPO (2° ao 11° Pav)</v>
          </cell>
          <cell r="C4" t="str">
            <v>APARTAMENTO </v>
          </cell>
          <cell r="K4" t="str">
            <v>APARTAMENTO </v>
          </cell>
          <cell r="U4" t="str">
            <v>ÁREA COMUM</v>
          </cell>
        </row>
        <row r="5">
          <cell r="A5" t="str">
            <v>PEÇA</v>
          </cell>
          <cell r="C5" t="str">
            <v>sala</v>
          </cell>
          <cell r="D5" t="str">
            <v>circulação</v>
          </cell>
          <cell r="E5" t="str">
            <v>semi-suite 1</v>
          </cell>
          <cell r="F5" t="str">
            <v>suite 2</v>
          </cell>
          <cell r="G5" t="str">
            <v>semi-suite 2</v>
          </cell>
          <cell r="H5" t="str">
            <v>suite MASTER</v>
          </cell>
          <cell r="I5" t="str">
            <v>despensa</v>
          </cell>
          <cell r="J5" t="str">
            <v>cozinha</v>
          </cell>
          <cell r="K5" t="str">
            <v>área de serviço</v>
          </cell>
          <cell r="L5" t="str">
            <v>varanda sala</v>
          </cell>
          <cell r="M5" t="str">
            <v>varanda suite</v>
          </cell>
          <cell r="N5" t="str">
            <v>lavabo</v>
          </cell>
          <cell r="O5" t="str">
            <v>banho  1</v>
          </cell>
          <cell r="P5" t="str">
            <v>banho  2</v>
          </cell>
          <cell r="Q5" t="str">
            <v>banho 3</v>
          </cell>
          <cell r="R5" t="str">
            <v>toucador</v>
          </cell>
          <cell r="S5" t="str">
            <v>banho serviço</v>
          </cell>
          <cell r="T5" t="str">
            <v>TOTAL DO  APTO</v>
          </cell>
          <cell r="U5" t="str">
            <v>hall social 1</v>
          </cell>
          <cell r="V5" t="str">
            <v>hall social 2</v>
          </cell>
          <cell r="W5" t="str">
            <v>lixo</v>
          </cell>
          <cell r="X5" t="str">
            <v>instalações</v>
          </cell>
          <cell r="Y5" t="str">
            <v>ante-camara</v>
          </cell>
          <cell r="Z5" t="str">
            <v>escada</v>
          </cell>
          <cell r="AA5" t="str">
            <v>Ar condicionado</v>
          </cell>
          <cell r="AB5" t="str">
            <v>duto ar</v>
          </cell>
          <cell r="AC5" t="str">
            <v>duto ar</v>
          </cell>
          <cell r="AD5" t="str">
            <v>poço elevador 1 e 2</v>
          </cell>
          <cell r="AE5" t="str">
            <v>poço elevador 3</v>
          </cell>
          <cell r="AF5" t="str">
            <v>TOTAL ÁREA COMUM</v>
          </cell>
          <cell r="AG5" t="str">
            <v>TOTAL TIPO</v>
          </cell>
        </row>
        <row r="6">
          <cell r="A6" t="str">
            <v>Nº VEZES</v>
          </cell>
          <cell r="C6">
            <v>1</v>
          </cell>
          <cell r="D6">
            <v>1</v>
          </cell>
          <cell r="E6">
            <v>1</v>
          </cell>
          <cell r="F6">
            <v>1</v>
          </cell>
          <cell r="G6">
            <v>1</v>
          </cell>
          <cell r="H6">
            <v>1</v>
          </cell>
          <cell r="I6">
            <v>1</v>
          </cell>
          <cell r="J6">
            <v>1</v>
          </cell>
          <cell r="K6">
            <v>1</v>
          </cell>
          <cell r="L6">
            <v>1</v>
          </cell>
          <cell r="M6">
            <v>1</v>
          </cell>
          <cell r="N6">
            <v>1</v>
          </cell>
          <cell r="O6">
            <v>1</v>
          </cell>
          <cell r="P6">
            <v>1</v>
          </cell>
          <cell r="Q6">
            <v>1</v>
          </cell>
          <cell r="R6">
            <v>1</v>
          </cell>
          <cell r="S6">
            <v>1</v>
          </cell>
          <cell r="U6">
            <v>1</v>
          </cell>
          <cell r="V6">
            <v>1</v>
          </cell>
          <cell r="W6">
            <v>1</v>
          </cell>
          <cell r="X6">
            <v>1</v>
          </cell>
          <cell r="Y6">
            <v>1</v>
          </cell>
          <cell r="Z6">
            <v>1</v>
          </cell>
          <cell r="AA6">
            <v>2</v>
          </cell>
          <cell r="AB6">
            <v>1</v>
          </cell>
          <cell r="AC6">
            <v>1</v>
          </cell>
          <cell r="AD6">
            <v>2</v>
          </cell>
          <cell r="AE6">
            <v>1</v>
          </cell>
        </row>
        <row r="7">
          <cell r="A7" t="str">
            <v>P I S O S</v>
          </cell>
          <cell r="B7" t="str">
            <v>Comprimento</v>
          </cell>
        </row>
        <row r="8">
          <cell r="B8" t="str">
            <v>Largura</v>
          </cell>
        </row>
        <row r="9">
          <cell r="B9" t="str">
            <v>Área Bruta</v>
          </cell>
        </row>
        <row r="10">
          <cell r="B10" t="str">
            <v>Acréscimos</v>
          </cell>
        </row>
        <row r="11">
          <cell r="B11" t="str">
            <v>Descontos</v>
          </cell>
        </row>
        <row r="12">
          <cell r="B12" t="str">
            <v>Área Líquida</v>
          </cell>
        </row>
        <row r="13">
          <cell r="B13" t="str">
            <v>Área Total</v>
          </cell>
        </row>
        <row r="14">
          <cell r="B14" t="str">
            <v>Contrapiso</v>
          </cell>
        </row>
        <row r="15">
          <cell r="B15" t="str">
            <v>Pintura à base de resina especial</v>
          </cell>
        </row>
        <row r="16">
          <cell r="B16" t="str">
            <v>Cerâmica</v>
          </cell>
        </row>
        <row r="18">
          <cell r="A18" t="str">
            <v>T E T O S</v>
          </cell>
          <cell r="B18" t="str">
            <v>Área Total</v>
          </cell>
        </row>
        <row r="19">
          <cell r="B19" t="str">
            <v>Massa de gesso</v>
          </cell>
        </row>
        <row r="20">
          <cell r="B20" t="str">
            <v>Forro placa de gesso liso</v>
          </cell>
        </row>
        <row r="21">
          <cell r="B21" t="str">
            <v>Pintura PVA sobre massa  PVA</v>
          </cell>
        </row>
        <row r="22">
          <cell r="B22" t="str">
            <v>Pintura PVA sobre massa  acrílica</v>
          </cell>
        </row>
        <row r="23">
          <cell r="B23" t="str">
            <v>Pintura texturizada à base de cola</v>
          </cell>
        </row>
        <row r="24">
          <cell r="B24" t="str">
            <v>Tabica de gesso liso </v>
          </cell>
        </row>
        <row r="26">
          <cell r="A26" t="str">
            <v>P A R E D E S</v>
          </cell>
          <cell r="B26" t="str">
            <v>Perímetro</v>
          </cell>
        </row>
        <row r="27">
          <cell r="B27" t="str">
            <v>Pé Direito</v>
          </cell>
        </row>
        <row r="28">
          <cell r="B28" t="str">
            <v>Área Bruta</v>
          </cell>
        </row>
        <row r="29">
          <cell r="B29" t="str">
            <v>Desconto</v>
          </cell>
        </row>
        <row r="30">
          <cell r="B30" t="str">
            <v>Área Unitária</v>
          </cell>
        </row>
        <row r="31">
          <cell r="B31" t="str">
            <v>Área Total</v>
          </cell>
        </row>
        <row r="32">
          <cell r="B32" t="str">
            <v>Reboco Paulista</v>
          </cell>
        </row>
        <row r="33">
          <cell r="B33" t="str">
            <v>Fundo para ceramica</v>
          </cell>
        </row>
        <row r="34">
          <cell r="B34" t="str">
            <v>Pintura PVA sobre massa</v>
          </cell>
        </row>
        <row r="35">
          <cell r="B35" t="str">
            <v>Pintura texturizada à base de cola</v>
          </cell>
        </row>
        <row r="36">
          <cell r="B36" t="str">
            <v>Pintura acrílica sobre massa</v>
          </cell>
        </row>
        <row r="37">
          <cell r="B37" t="str">
            <v>Pintura textura acrílica</v>
          </cell>
        </row>
        <row r="38">
          <cell r="B38" t="str">
            <v>Caiação</v>
          </cell>
        </row>
        <row r="39">
          <cell r="B39" t="str">
            <v>Cerâmica</v>
          </cell>
        </row>
        <row r="41">
          <cell r="A41" t="str">
            <v>R  O  D  A  P  É</v>
          </cell>
          <cell r="B41" t="str">
            <v>Perímetro Unit.</v>
          </cell>
        </row>
        <row r="42">
          <cell r="B42" t="str">
            <v>Descontos</v>
          </cell>
        </row>
        <row r="43">
          <cell r="B43" t="str">
            <v>Perímetro </v>
          </cell>
        </row>
        <row r="44">
          <cell r="B44" t="str">
            <v>Perímetro Total</v>
          </cell>
        </row>
        <row r="45">
          <cell r="B45" t="str">
            <v>Pintura acrílica para cimentado 7cm</v>
          </cell>
        </row>
        <row r="46">
          <cell r="B46" t="str">
            <v>Cerâmica</v>
          </cell>
        </row>
        <row r="48">
          <cell r="A48" t="str">
            <v>soleira / filetes</v>
          </cell>
          <cell r="B48" t="str">
            <v>soleira (metros)</v>
          </cell>
        </row>
        <row r="49">
          <cell r="B49" t="str">
            <v>soleira total</v>
          </cell>
        </row>
        <row r="50">
          <cell r="B50" t="str">
            <v>Granito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Elétrico"/>
      <sheetName val="Hidro"/>
      <sheetName val="Esquadrias Metálicas"/>
      <sheetName val="Diversos"/>
      <sheetName val="Acessibilidade"/>
      <sheetName val="Alvenaria"/>
      <sheetName val="Abrigos"/>
    </sheetNames>
    <sheetDataSet>
      <sheetData sheetId="0">
        <row r="10">
          <cell r="I10">
            <v>43.47</v>
          </cell>
          <cell r="J10">
            <v>78.35569999999998</v>
          </cell>
        </row>
        <row r="25">
          <cell r="I25">
            <v>98.616</v>
          </cell>
          <cell r="J25">
            <v>190.542</v>
          </cell>
        </row>
        <row r="39">
          <cell r="I39">
            <v>1</v>
          </cell>
          <cell r="J39">
            <v>2.39</v>
          </cell>
        </row>
        <row r="55">
          <cell r="I55">
            <v>3.5</v>
          </cell>
          <cell r="J55">
            <v>2.39</v>
          </cell>
        </row>
        <row r="71">
          <cell r="I71">
            <v>17.57</v>
          </cell>
          <cell r="J71">
            <v>0.2</v>
          </cell>
        </row>
      </sheetData>
      <sheetData sheetId="1">
        <row r="9">
          <cell r="I9">
            <v>17</v>
          </cell>
          <cell r="J9">
            <v>2.99</v>
          </cell>
        </row>
        <row r="26">
          <cell r="I26">
            <v>20</v>
          </cell>
          <cell r="J26">
            <v>2.99</v>
          </cell>
        </row>
        <row r="43">
          <cell r="I43">
            <v>22.371360000000003</v>
          </cell>
          <cell r="J43">
            <v>29.06786</v>
          </cell>
        </row>
        <row r="63">
          <cell r="I63">
            <v>91.32325999999999</v>
          </cell>
          <cell r="J63">
            <v>101.521</v>
          </cell>
        </row>
        <row r="84">
          <cell r="I84">
            <v>16.78</v>
          </cell>
          <cell r="J84">
            <v>5.86</v>
          </cell>
        </row>
        <row r="101">
          <cell r="I101">
            <v>630.39</v>
          </cell>
          <cell r="J101">
            <v>621.7693</v>
          </cell>
        </row>
        <row r="123">
          <cell r="I123">
            <v>34.9</v>
          </cell>
          <cell r="J123">
            <v>2.99</v>
          </cell>
        </row>
        <row r="139">
          <cell r="I139">
            <v>30</v>
          </cell>
          <cell r="J139">
            <v>0</v>
          </cell>
        </row>
        <row r="152">
          <cell r="I152">
            <v>1</v>
          </cell>
          <cell r="J152">
            <v>0.53</v>
          </cell>
        </row>
        <row r="177">
          <cell r="I177">
            <v>4</v>
          </cell>
          <cell r="J177">
            <v>0.53</v>
          </cell>
        </row>
        <row r="193">
          <cell r="I193">
            <v>8.5</v>
          </cell>
          <cell r="J193">
            <v>0.53</v>
          </cell>
        </row>
        <row r="209">
          <cell r="I209">
            <v>32.5</v>
          </cell>
          <cell r="J209">
            <v>7.800000000000001</v>
          </cell>
        </row>
        <row r="226">
          <cell r="I226">
            <v>10</v>
          </cell>
          <cell r="J226">
            <v>0.53</v>
          </cell>
        </row>
      </sheetData>
      <sheetData sheetId="2">
        <row r="10">
          <cell r="I10">
            <v>223</v>
          </cell>
          <cell r="J10">
            <v>0</v>
          </cell>
        </row>
        <row r="24">
          <cell r="I24">
            <v>325</v>
          </cell>
          <cell r="J24">
            <v>0</v>
          </cell>
        </row>
      </sheetData>
      <sheetData sheetId="3">
        <row r="9">
          <cell r="I9">
            <v>20</v>
          </cell>
          <cell r="J9">
            <v>4.24</v>
          </cell>
        </row>
        <row r="26">
          <cell r="I26">
            <v>18</v>
          </cell>
          <cell r="J26">
            <v>4.24</v>
          </cell>
        </row>
        <row r="44">
          <cell r="I44">
            <v>0.4</v>
          </cell>
          <cell r="J44">
            <v>4.24</v>
          </cell>
        </row>
        <row r="60">
          <cell r="I60">
            <v>40</v>
          </cell>
          <cell r="J60">
            <v>4.24</v>
          </cell>
        </row>
        <row r="77">
          <cell r="I77">
            <v>4</v>
          </cell>
          <cell r="J77">
            <v>4.24</v>
          </cell>
        </row>
        <row r="96">
          <cell r="I96">
            <v>7995</v>
          </cell>
          <cell r="J96">
            <v>0</v>
          </cell>
        </row>
      </sheetData>
      <sheetData sheetId="4">
        <row r="10">
          <cell r="I10">
            <v>6</v>
          </cell>
          <cell r="J10">
            <v>2.4299999999999997</v>
          </cell>
        </row>
        <row r="27">
          <cell r="I27">
            <v>14.260000000000002</v>
          </cell>
          <cell r="J27">
            <v>6.140000000000001</v>
          </cell>
        </row>
        <row r="56">
          <cell r="I56">
            <v>11.269999999999998</v>
          </cell>
          <cell r="J56">
            <v>5</v>
          </cell>
        </row>
        <row r="93">
          <cell r="I93">
            <v>7.74</v>
          </cell>
          <cell r="J93">
            <v>3.77</v>
          </cell>
        </row>
      </sheetData>
      <sheetData sheetId="5">
        <row r="31">
          <cell r="I31">
            <v>98.51</v>
          </cell>
          <cell r="J31">
            <v>48.71</v>
          </cell>
        </row>
        <row r="88">
          <cell r="I88">
            <v>88.39614545454545</v>
          </cell>
          <cell r="J88">
            <v>52.55010909090909</v>
          </cell>
        </row>
      </sheetData>
      <sheetData sheetId="6">
        <row r="10">
          <cell r="I10">
            <v>2517.98</v>
          </cell>
          <cell r="J10">
            <v>1530.77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Esquadrias"/>
      <sheetName val="revestimentos"/>
      <sheetName val="Alvenaria"/>
      <sheetName val="Diversos"/>
      <sheetName val="estrutura"/>
      <sheetName val="AÇO"/>
      <sheetName val="blocos e vigas bald"/>
    </sheetNames>
    <sheetDataSet>
      <sheetData sheetId="0">
        <row r="10">
          <cell r="F10">
            <v>8</v>
          </cell>
        </row>
        <row r="11">
          <cell r="F11">
            <v>16</v>
          </cell>
        </row>
        <row r="12">
          <cell r="F12">
            <v>3</v>
          </cell>
        </row>
        <row r="13">
          <cell r="F13">
            <v>3</v>
          </cell>
        </row>
        <row r="14">
          <cell r="F14">
            <v>7</v>
          </cell>
        </row>
        <row r="15">
          <cell r="F15">
            <v>1</v>
          </cell>
        </row>
        <row r="16">
          <cell r="F16">
            <v>6</v>
          </cell>
        </row>
        <row r="19">
          <cell r="G19">
            <v>4.2</v>
          </cell>
        </row>
        <row r="20">
          <cell r="G20">
            <v>6.720000000000001</v>
          </cell>
        </row>
        <row r="22">
          <cell r="G22">
            <v>5.04</v>
          </cell>
        </row>
        <row r="23">
          <cell r="G23">
            <v>1.2</v>
          </cell>
        </row>
        <row r="24">
          <cell r="G24">
            <v>3.84</v>
          </cell>
        </row>
        <row r="25">
          <cell r="G25">
            <v>18.720000000000002</v>
          </cell>
        </row>
        <row r="26">
          <cell r="G26">
            <v>4.5</v>
          </cell>
        </row>
        <row r="27">
          <cell r="G27">
            <v>14</v>
          </cell>
        </row>
        <row r="28">
          <cell r="G28">
            <v>8.100000000000001</v>
          </cell>
        </row>
        <row r="29">
          <cell r="G29">
            <v>0.48</v>
          </cell>
        </row>
        <row r="30">
          <cell r="G30">
            <v>2.25</v>
          </cell>
        </row>
        <row r="31">
          <cell r="G31">
            <v>23.700000000000003</v>
          </cell>
        </row>
        <row r="34">
          <cell r="G34">
            <v>8.8</v>
          </cell>
          <cell r="L34">
            <v>34.620000000000005</v>
          </cell>
        </row>
        <row r="35">
          <cell r="C35">
            <v>29.700000000000003</v>
          </cell>
          <cell r="L35">
            <v>5.04</v>
          </cell>
        </row>
        <row r="36">
          <cell r="L36">
            <v>76.79</v>
          </cell>
        </row>
        <row r="37">
          <cell r="H37">
            <v>20.397740000000002</v>
          </cell>
          <cell r="I37">
            <v>251.28000000000003</v>
          </cell>
        </row>
        <row r="40">
          <cell r="B40">
            <v>2.4</v>
          </cell>
        </row>
      </sheetData>
      <sheetData sheetId="1">
        <row r="14">
          <cell r="AJ14">
            <v>632.6094</v>
          </cell>
        </row>
        <row r="15">
          <cell r="AJ15">
            <v>94.72000000000001</v>
          </cell>
        </row>
        <row r="16">
          <cell r="AJ16">
            <v>5.8344</v>
          </cell>
        </row>
        <row r="17">
          <cell r="AJ17">
            <v>0.03765</v>
          </cell>
        </row>
        <row r="18">
          <cell r="AJ18">
            <v>81.435</v>
          </cell>
        </row>
        <row r="19">
          <cell r="AJ19">
            <v>545.3399999999999</v>
          </cell>
        </row>
        <row r="22">
          <cell r="AJ22">
            <v>602.0593999999999</v>
          </cell>
        </row>
        <row r="31">
          <cell r="AJ31">
            <v>1853.6399999999999</v>
          </cell>
        </row>
        <row r="32">
          <cell r="AJ32">
            <v>714.9545999999999</v>
          </cell>
        </row>
        <row r="33">
          <cell r="AJ33">
            <v>326.88149999999996</v>
          </cell>
        </row>
        <row r="34">
          <cell r="AJ34">
            <v>1086.4854</v>
          </cell>
        </row>
        <row r="35">
          <cell r="AJ35">
            <v>767.1546</v>
          </cell>
        </row>
        <row r="38">
          <cell r="AJ38">
            <v>767.1546</v>
          </cell>
        </row>
        <row r="39">
          <cell r="AJ39">
            <v>1086.4854</v>
          </cell>
        </row>
        <row r="40">
          <cell r="AJ40">
            <v>326.88149999999996</v>
          </cell>
        </row>
        <row r="41">
          <cell r="AJ41">
            <v>57.592</v>
          </cell>
        </row>
        <row r="47">
          <cell r="AJ47">
            <v>426.3499999999999</v>
          </cell>
        </row>
      </sheetData>
      <sheetData sheetId="2">
        <row r="53">
          <cell r="H53">
            <v>1069.9000000000003</v>
          </cell>
        </row>
        <row r="54">
          <cell r="H54">
            <v>53.760000000000005</v>
          </cell>
        </row>
      </sheetData>
      <sheetData sheetId="3">
        <row r="7">
          <cell r="K7">
            <v>68.68</v>
          </cell>
        </row>
        <row r="8">
          <cell r="K8">
            <v>15.16</v>
          </cell>
        </row>
        <row r="10">
          <cell r="K10">
            <v>10.325</v>
          </cell>
        </row>
        <row r="11">
          <cell r="K11">
            <v>243.5225</v>
          </cell>
        </row>
        <row r="15">
          <cell r="K15">
            <v>16.92</v>
          </cell>
        </row>
        <row r="16">
          <cell r="K16">
            <v>14.003999999999998</v>
          </cell>
        </row>
        <row r="17">
          <cell r="K17">
            <v>1.32</v>
          </cell>
        </row>
        <row r="18">
          <cell r="K18">
            <v>140.7</v>
          </cell>
        </row>
        <row r="19">
          <cell r="K19">
            <v>35.325</v>
          </cell>
        </row>
        <row r="20">
          <cell r="K20">
            <v>10.424999999999999</v>
          </cell>
        </row>
        <row r="21">
          <cell r="K21">
            <v>25.694999999999997</v>
          </cell>
        </row>
        <row r="22">
          <cell r="K22">
            <v>6.93</v>
          </cell>
        </row>
        <row r="23">
          <cell r="K23">
            <v>9</v>
          </cell>
        </row>
      </sheetData>
      <sheetData sheetId="4">
        <row r="2">
          <cell r="B2">
            <v>620.5</v>
          </cell>
        </row>
        <row r="4">
          <cell r="B4">
            <v>205.62931999999998</v>
          </cell>
        </row>
        <row r="7">
          <cell r="B7">
            <v>265.8672000000001</v>
          </cell>
        </row>
        <row r="8">
          <cell r="B8">
            <v>393.34</v>
          </cell>
        </row>
        <row r="9">
          <cell r="B9">
            <v>499.33000000000004</v>
          </cell>
        </row>
        <row r="10">
          <cell r="B10">
            <v>31.759999999999998</v>
          </cell>
        </row>
      </sheetData>
      <sheetData sheetId="5">
        <row r="9">
          <cell r="G9">
            <v>555</v>
          </cell>
          <cell r="Q9">
            <v>177</v>
          </cell>
        </row>
        <row r="10">
          <cell r="F10">
            <v>335</v>
          </cell>
          <cell r="G10">
            <v>257</v>
          </cell>
          <cell r="H10">
            <v>170</v>
          </cell>
          <cell r="Q10">
            <v>200</v>
          </cell>
        </row>
        <row r="11">
          <cell r="N11">
            <v>1047</v>
          </cell>
          <cell r="Q11">
            <v>428</v>
          </cell>
        </row>
        <row r="12">
          <cell r="F12">
            <v>114</v>
          </cell>
          <cell r="G12">
            <v>410</v>
          </cell>
          <cell r="H12">
            <v>191</v>
          </cell>
          <cell r="Q12">
            <v>353</v>
          </cell>
        </row>
        <row r="13">
          <cell r="N13">
            <v>285</v>
          </cell>
          <cell r="Q13">
            <v>122</v>
          </cell>
        </row>
        <row r="14">
          <cell r="N14">
            <v>803</v>
          </cell>
          <cell r="Q14">
            <v>258</v>
          </cell>
        </row>
      </sheetData>
      <sheetData sheetId="6">
        <row r="69">
          <cell r="F69">
            <v>480.21000000000004</v>
          </cell>
          <cell r="H69">
            <v>74.28036</v>
          </cell>
          <cell r="J69">
            <v>131.34896</v>
          </cell>
          <cell r="L69">
            <v>75.54185999999999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84"/>
  <sheetViews>
    <sheetView showGridLines="0" tabSelected="1" view="pageBreakPreview" zoomScaleNormal="60" zoomScaleSheetLayoutView="100" zoomScalePageLayoutView="0" workbookViewId="0" topLeftCell="A1">
      <selection activeCell="B3" sqref="B3"/>
    </sheetView>
  </sheetViews>
  <sheetFormatPr defaultColWidth="9.140625" defaultRowHeight="12.75"/>
  <cols>
    <col min="1" max="1" width="7.7109375" style="192" bestFit="1" customWidth="1"/>
    <col min="2" max="2" width="10.28125" style="194" customWidth="1"/>
    <col min="3" max="3" width="50.57421875" style="1" customWidth="1"/>
    <col min="4" max="4" width="6.421875" style="1" customWidth="1"/>
    <col min="5" max="5" width="10.8515625" style="231" bestFit="1" customWidth="1"/>
    <col min="6" max="6" width="10.140625" style="192" bestFit="1" customWidth="1"/>
    <col min="7" max="7" width="9.421875" style="192" bestFit="1" customWidth="1"/>
    <col min="8" max="8" width="14.8515625" style="192" bestFit="1" customWidth="1"/>
    <col min="9" max="9" width="12.28125" style="230" bestFit="1" customWidth="1"/>
    <col min="10" max="16384" width="9.140625" style="1" customWidth="1"/>
  </cols>
  <sheetData>
    <row r="2" spans="2:9" ht="15.75">
      <c r="B2" s="192"/>
      <c r="C2" s="193" t="s">
        <v>170</v>
      </c>
      <c r="D2" s="193"/>
      <c r="E2" s="193"/>
      <c r="F2" s="193"/>
      <c r="G2" s="193"/>
      <c r="H2" s="193"/>
      <c r="I2" s="193"/>
    </row>
    <row r="3" spans="3:9" ht="15.75">
      <c r="C3" s="193" t="s">
        <v>171</v>
      </c>
      <c r="D3" s="193"/>
      <c r="E3" s="195"/>
      <c r="F3" s="195"/>
      <c r="G3" s="195"/>
      <c r="H3" s="195"/>
      <c r="I3" s="195"/>
    </row>
    <row r="4" spans="3:9" ht="15.75">
      <c r="C4" s="193" t="s">
        <v>172</v>
      </c>
      <c r="D4" s="193"/>
      <c r="E4" s="193"/>
      <c r="F4" s="193"/>
      <c r="G4" s="193"/>
      <c r="H4" s="193"/>
      <c r="I4" s="193"/>
    </row>
    <row r="5" spans="3:9" ht="15.75">
      <c r="C5" s="193" t="s">
        <v>543</v>
      </c>
      <c r="D5" s="193"/>
      <c r="E5" s="193"/>
      <c r="F5" s="193"/>
      <c r="G5" s="193"/>
      <c r="H5" s="193"/>
      <c r="I5" s="193"/>
    </row>
    <row r="7" spans="1:9" ht="15">
      <c r="A7" s="196" t="s">
        <v>89</v>
      </c>
      <c r="B7" s="197" t="s">
        <v>0</v>
      </c>
      <c r="C7" s="198" t="s">
        <v>1</v>
      </c>
      <c r="D7" s="196" t="s">
        <v>173</v>
      </c>
      <c r="E7" s="199" t="s">
        <v>3</v>
      </c>
      <c r="F7" s="200" t="s">
        <v>4</v>
      </c>
      <c r="G7" s="200" t="s">
        <v>174</v>
      </c>
      <c r="H7" s="196" t="s">
        <v>6</v>
      </c>
      <c r="I7" s="200" t="s">
        <v>7</v>
      </c>
    </row>
    <row r="8" spans="1:9" ht="15">
      <c r="A8" s="134" t="s">
        <v>8</v>
      </c>
      <c r="B8" s="14">
        <v>20000</v>
      </c>
      <c r="C8" s="201" t="str">
        <f>VLOOKUP(B8,'[2]Tabela'!$A$7:$F$2418,2,FALSE)</f>
        <v>SERVICOS PRELIMINARES</v>
      </c>
      <c r="D8" s="15"/>
      <c r="E8" s="7"/>
      <c r="F8" s="7"/>
      <c r="G8" s="7"/>
      <c r="H8" s="7"/>
      <c r="I8" s="136"/>
    </row>
    <row r="9" spans="1:10" s="203" customFormat="1" ht="15">
      <c r="A9" s="18" t="s">
        <v>9</v>
      </c>
      <c r="B9" s="11">
        <v>20701</v>
      </c>
      <c r="C9" s="191" t="str">
        <f>VLOOKUP(B9,'[2]Tabela'!$A$7:$F$2418,2,FALSE)</f>
        <v>LOCACAO DA OBRA</v>
      </c>
      <c r="D9" s="6" t="str">
        <f>VLOOKUP(B9,'[2]Tabela'!$A$7:$F$2418,3,FALSE)</f>
        <v>m2    </v>
      </c>
      <c r="E9" s="202">
        <v>683.4</v>
      </c>
      <c r="F9" s="170">
        <f>VLOOKUP(B9,'[2]Tabela'!$A$7:$F$2418,4,FALSE)</f>
        <v>2.13</v>
      </c>
      <c r="G9" s="170">
        <f>VLOOKUP(B9,'[2]Tabela'!$A$7:$F$2418,5,FALSE)</f>
        <v>1.43</v>
      </c>
      <c r="H9" s="7">
        <f>ROUND((F9+G9)*E9,2)</f>
        <v>2432.9</v>
      </c>
      <c r="I9" s="136"/>
      <c r="J9" s="1"/>
    </row>
    <row r="10" spans="1:9" ht="15">
      <c r="A10" s="18"/>
      <c r="B10" s="18"/>
      <c r="C10" s="5"/>
      <c r="D10" s="6"/>
      <c r="E10" s="204"/>
      <c r="F10" s="7"/>
      <c r="G10" s="7"/>
      <c r="H10" s="7"/>
      <c r="I10" s="136">
        <f>SUM(H9:H9)</f>
        <v>2432.9</v>
      </c>
    </row>
    <row r="11" spans="1:9" ht="15">
      <c r="A11" s="18"/>
      <c r="B11" s="18"/>
      <c r="C11" s="5"/>
      <c r="D11" s="6"/>
      <c r="E11" s="204"/>
      <c r="F11" s="7"/>
      <c r="G11" s="7"/>
      <c r="H11" s="7"/>
      <c r="I11" s="136"/>
    </row>
    <row r="12" spans="1:9" ht="15">
      <c r="A12" s="14" t="s">
        <v>10</v>
      </c>
      <c r="B12" s="14">
        <v>30000</v>
      </c>
      <c r="C12" s="201" t="str">
        <f>VLOOKUP(B12,'[2]Tabela'!$A$7:$F$2418,2,FALSE)</f>
        <v>TRANSPORTES</v>
      </c>
      <c r="D12" s="134"/>
      <c r="E12" s="202"/>
      <c r="F12" s="7"/>
      <c r="G12" s="7"/>
      <c r="H12" s="7"/>
      <c r="I12" s="136"/>
    </row>
    <row r="13" spans="1:9" ht="30">
      <c r="A13" s="18" t="s">
        <v>11</v>
      </c>
      <c r="B13" s="11">
        <v>30105</v>
      </c>
      <c r="C13" s="191" t="str">
        <f>VLOOKUP(B13,'[2]Tabela'!$A$7:$F$2418,2,FALSE)</f>
        <v>TRANSP.DE ENTULHO EM CAÇAMBA ESTACIONARIA COM CARGA</v>
      </c>
      <c r="D13" s="6" t="str">
        <f>VLOOKUP(B13,'[2]Tabela'!$A$7:$F$2418,3,FALSE)</f>
        <v>m3    </v>
      </c>
      <c r="E13" s="202">
        <v>18</v>
      </c>
      <c r="F13" s="170">
        <f>VLOOKUP(B13,'[2]Tabela'!$A$7:$F$2418,4,FALSE)</f>
        <v>19.17</v>
      </c>
      <c r="G13" s="170">
        <f>VLOOKUP(B13,'[2]Tabela'!$A$7:$F$2418,5,FALSE)</f>
        <v>3.45</v>
      </c>
      <c r="H13" s="7">
        <f>ROUND((F13+G13)*E13,2)</f>
        <v>407.16</v>
      </c>
      <c r="I13" s="136"/>
    </row>
    <row r="14" spans="1:9" ht="15">
      <c r="A14" s="18"/>
      <c r="B14" s="18"/>
      <c r="C14" s="5"/>
      <c r="D14" s="6"/>
      <c r="E14" s="204"/>
      <c r="F14" s="7"/>
      <c r="G14" s="7"/>
      <c r="H14" s="7"/>
      <c r="I14" s="136">
        <f>SUM(H13:H13)</f>
        <v>407.16</v>
      </c>
    </row>
    <row r="15" spans="1:9" ht="15">
      <c r="A15" s="18"/>
      <c r="B15" s="18"/>
      <c r="C15" s="5"/>
      <c r="D15" s="6"/>
      <c r="E15" s="204"/>
      <c r="F15" s="7"/>
      <c r="G15" s="7"/>
      <c r="H15" s="7"/>
      <c r="I15" s="136"/>
    </row>
    <row r="16" spans="1:9" ht="15">
      <c r="A16" s="14" t="s">
        <v>14</v>
      </c>
      <c r="B16" s="14">
        <v>40000</v>
      </c>
      <c r="C16" s="201" t="str">
        <f>VLOOKUP(B16,'[2]Tabela'!$A$7:$F$2418,2,FALSE)</f>
        <v>SERVICO EM TERRA</v>
      </c>
      <c r="D16" s="134"/>
      <c r="E16" s="202"/>
      <c r="F16" s="7"/>
      <c r="G16" s="7"/>
      <c r="H16" s="7"/>
      <c r="I16" s="136"/>
    </row>
    <row r="17" spans="1:9" ht="15">
      <c r="A17" s="18" t="s">
        <v>15</v>
      </c>
      <c r="B17" s="85">
        <v>41002</v>
      </c>
      <c r="C17" s="191" t="str">
        <f>VLOOKUP(B17,'[2]Tabela'!$A$7:$F$2418,2,FALSE)</f>
        <v>APILOAMENTO</v>
      </c>
      <c r="D17" s="6" t="str">
        <f>VLOOKUP(B17,'[2]Tabela'!$A$7:$F$2418,3,FALSE)</f>
        <v>m2    </v>
      </c>
      <c r="E17" s="202">
        <v>683.4</v>
      </c>
      <c r="F17" s="170">
        <f>VLOOKUP(B17,'[2]Tabela'!$A$7:$F$2418,4,FALSE)</f>
        <v>0</v>
      </c>
      <c r="G17" s="170">
        <f>VLOOKUP(B17,'[2]Tabela'!$A$7:$F$2418,5,FALSE)</f>
        <v>2.12</v>
      </c>
      <c r="H17" s="7">
        <f>ROUND((F17+G17)*E17,2)</f>
        <v>1448.81</v>
      </c>
      <c r="I17" s="136"/>
    </row>
    <row r="18" spans="1:9" ht="30">
      <c r="A18" s="18" t="s">
        <v>65</v>
      </c>
      <c r="B18" s="85">
        <v>41003</v>
      </c>
      <c r="C18" s="191" t="str">
        <f>VLOOKUP(B18,'[2]Tabela'!$A$7:$F$2418,2,FALSE)</f>
        <v>ATERRO INTERNO SEM APILOAM.C/TR.EM CARRINHO MÃO</v>
      </c>
      <c r="D18" s="6" t="str">
        <f>VLOOKUP(B18,'[2]Tabela'!$A$7:$F$2418,3,FALSE)</f>
        <v>m3    </v>
      </c>
      <c r="E18" s="202">
        <f>E17*0.2</f>
        <v>136.68</v>
      </c>
      <c r="F18" s="170">
        <f>VLOOKUP(B18,'[2]Tabela'!$A$7:$F$2418,4,FALSE)</f>
        <v>0</v>
      </c>
      <c r="G18" s="170">
        <f>VLOOKUP(B18,'[2]Tabela'!$A$7:$F$2418,5,FALSE)</f>
        <v>10.6</v>
      </c>
      <c r="H18" s="7">
        <f>ROUND((F18+G18)*E18,2)</f>
        <v>1448.81</v>
      </c>
      <c r="I18" s="136"/>
    </row>
    <row r="19" spans="1:9" ht="30">
      <c r="A19" s="18" t="s">
        <v>16</v>
      </c>
      <c r="B19" s="85">
        <v>41145</v>
      </c>
      <c r="C19" s="191" t="str">
        <f>VLOOKUP(B19,'[2]Tabela'!$A$7:$F$2418,2,FALSE)</f>
        <v>AQUISIÇÃO DE TERRA C/TRANSPORTE INCLUSO</v>
      </c>
      <c r="D19" s="6" t="str">
        <f>VLOOKUP(B19,'[2]Tabela'!$A$7:$F$2418,3,FALSE)</f>
        <v>m3    </v>
      </c>
      <c r="E19" s="202">
        <f>E18*1.25</f>
        <v>170.85000000000002</v>
      </c>
      <c r="F19" s="170">
        <f>VLOOKUP(B19,'[2]Tabela'!$A$7:$F$2418,4,FALSE)</f>
        <v>8.13</v>
      </c>
      <c r="G19" s="170">
        <f>VLOOKUP(B19,'[2]Tabela'!$A$7:$F$2418,5,FALSE)</f>
        <v>0</v>
      </c>
      <c r="H19" s="7">
        <f>ROUND((F19+G19)*E19,2)</f>
        <v>1389.01</v>
      </c>
      <c r="I19" s="136"/>
    </row>
    <row r="20" spans="1:9" ht="15">
      <c r="A20" s="18"/>
      <c r="B20" s="18"/>
      <c r="C20" s="5"/>
      <c r="D20" s="6"/>
      <c r="E20" s="204"/>
      <c r="F20" s="7"/>
      <c r="G20" s="7"/>
      <c r="H20" s="7"/>
      <c r="I20" s="136">
        <f>SUM(H17:H19)</f>
        <v>4286.63</v>
      </c>
    </row>
    <row r="21" spans="1:9" ht="15">
      <c r="A21" s="14"/>
      <c r="B21" s="14"/>
      <c r="C21" s="15"/>
      <c r="D21" s="134"/>
      <c r="E21" s="204"/>
      <c r="F21" s="7"/>
      <c r="G21" s="7"/>
      <c r="H21" s="7"/>
      <c r="I21" s="136"/>
    </row>
    <row r="22" spans="1:9" ht="15">
      <c r="A22" s="14" t="s">
        <v>20</v>
      </c>
      <c r="B22" s="14">
        <v>50000</v>
      </c>
      <c r="C22" s="201" t="str">
        <f>VLOOKUP(B22,'[2]Tabela'!$A$7:$F$2418,2,FALSE)</f>
        <v>FUNDACOES E SONDAGENS</v>
      </c>
      <c r="D22" s="134"/>
      <c r="E22" s="202"/>
      <c r="F22" s="7"/>
      <c r="G22" s="7"/>
      <c r="H22" s="7"/>
      <c r="I22" s="136"/>
    </row>
    <row r="23" spans="1:9" ht="15">
      <c r="A23" s="18" t="s">
        <v>21</v>
      </c>
      <c r="B23" s="85">
        <v>50302</v>
      </c>
      <c r="C23" s="191" t="str">
        <f>VLOOKUP(B23,'[2]Tabela'!$A$7:$F$2418,2,FALSE)</f>
        <v>ESTACA A TRADO DIAM.30 CM S/FERRO</v>
      </c>
      <c r="D23" s="6" t="str">
        <f>VLOOKUP(B23,'[2]Tabela'!$A$7:$F$2418,3,FALSE)</f>
        <v>M     </v>
      </c>
      <c r="E23" s="202">
        <f>'[9]estrutura'!$B$2</f>
        <v>620.5</v>
      </c>
      <c r="F23" s="170">
        <f>VLOOKUP(B23,'[2]Tabela'!$A$7:$F$2418,4,FALSE)</f>
        <v>12.82</v>
      </c>
      <c r="G23" s="170">
        <f>VLOOKUP(B23,'[2]Tabela'!$A$7:$F$2418,5,FALSE)</f>
        <v>14.56</v>
      </c>
      <c r="H23" s="7">
        <f>ROUND((F23+G23)*E23,2)</f>
        <v>16989.29</v>
      </c>
      <c r="I23" s="136"/>
    </row>
    <row r="24" spans="1:9" ht="30">
      <c r="A24" s="18" t="s">
        <v>22</v>
      </c>
      <c r="B24" s="85">
        <v>50901</v>
      </c>
      <c r="C24" s="191" t="str">
        <f>VLOOKUP(B24,'[2]Tabela'!$A$7:$F$2418,2,FALSE)</f>
        <v>ESCAVACAO MANUAL DE VALAS (SAPATAS/BLOCOS)</v>
      </c>
      <c r="D24" s="6" t="str">
        <f>VLOOKUP(B24,'[2]Tabela'!$A$7:$F$2418,3,FALSE)</f>
        <v>m3    </v>
      </c>
      <c r="E24" s="202">
        <f>'[9]estrutura'!$B$4</f>
        <v>205.62931999999998</v>
      </c>
      <c r="F24" s="170">
        <f>VLOOKUP(B24,'[2]Tabela'!$A$7:$F$2418,4,FALSE)</f>
        <v>0</v>
      </c>
      <c r="G24" s="170">
        <f>VLOOKUP(B24,'[2]Tabela'!$A$7:$F$2418,5,FALSE)</f>
        <v>17.22</v>
      </c>
      <c r="H24" s="7">
        <f>ROUND((F24+G24)*E24,2)</f>
        <v>3540.94</v>
      </c>
      <c r="I24" s="136"/>
    </row>
    <row r="25" spans="1:9" ht="15">
      <c r="A25" s="18" t="s">
        <v>23</v>
      </c>
      <c r="B25" s="85">
        <v>50902</v>
      </c>
      <c r="C25" s="191" t="str">
        <f>VLOOKUP(B25,'[2]Tabela'!$A$7:$F$2418,2,FALSE)</f>
        <v>APILOAMENTO (BLOCOS/SAPATAS)</v>
      </c>
      <c r="D25" s="6" t="str">
        <f>VLOOKUP(B25,'[2]Tabela'!$A$7:$F$2418,3,FALSE)</f>
        <v>m2    </v>
      </c>
      <c r="E25" s="202">
        <f>'[9]blocos e vigas bald'!$L$69</f>
        <v>75.54185999999999</v>
      </c>
      <c r="F25" s="170">
        <f>VLOOKUP(B25,'[2]Tabela'!$A$7:$F$2418,4,FALSE)</f>
        <v>0</v>
      </c>
      <c r="G25" s="170">
        <f>VLOOKUP(B25,'[2]Tabela'!$A$7:$F$2418,5,FALSE)</f>
        <v>2.12</v>
      </c>
      <c r="H25" s="7">
        <f aca="true" t="shared" si="0" ref="H25:H30">ROUND((F25+G25)*E25,2)</f>
        <v>160.15</v>
      </c>
      <c r="I25" s="136"/>
    </row>
    <row r="26" spans="1:9" ht="30">
      <c r="A26" s="18" t="s">
        <v>24</v>
      </c>
      <c r="B26" s="85">
        <v>50903</v>
      </c>
      <c r="C26" s="191" t="str">
        <f>VLOOKUP(B26,'[2]Tabela'!$A$7:$F$2418,2,FALSE)</f>
        <v>REATERRO C/APILOAMENTO (BLOCOS/SAPATAS)</v>
      </c>
      <c r="D26" s="6" t="str">
        <f>VLOOKUP(B26,'[2]Tabela'!$A$7:$F$2418,3,FALSE)</f>
        <v>m3    </v>
      </c>
      <c r="E26" s="202">
        <f>'[9]blocos e vigas bald'!$J$69</f>
        <v>131.34896</v>
      </c>
      <c r="F26" s="170">
        <f>VLOOKUP(B26,'[2]Tabela'!$A$7:$F$2418,4,FALSE)</f>
        <v>0</v>
      </c>
      <c r="G26" s="170">
        <f>VLOOKUP(B26,'[2]Tabela'!$A$7:$F$2418,5,FALSE)</f>
        <v>9.01</v>
      </c>
      <c r="H26" s="7">
        <f t="shared" si="0"/>
        <v>1183.45</v>
      </c>
      <c r="I26" s="136"/>
    </row>
    <row r="27" spans="1:9" ht="30">
      <c r="A27" s="18" t="s">
        <v>25</v>
      </c>
      <c r="B27" s="85">
        <v>51009</v>
      </c>
      <c r="C27" s="191" t="str">
        <f>VLOOKUP(B27,'[2]Tabela'!$A$7:$F$2418,2,FALSE)</f>
        <v>FORMA TABUA PINHO P/FUNDACOES U=3V - (OBRAS CIVIS)</v>
      </c>
      <c r="D27" s="6" t="str">
        <f>VLOOKUP(B27,'[2]Tabela'!$A$7:$F$2418,3,FALSE)</f>
        <v>m2    </v>
      </c>
      <c r="E27" s="202">
        <f>'[9]blocos e vigas bald'!$F$69</f>
        <v>480.21000000000004</v>
      </c>
      <c r="F27" s="170">
        <f>VLOOKUP(B27,'[2]Tabela'!$A$7:$F$2418,4,FALSE)</f>
        <v>11.8</v>
      </c>
      <c r="G27" s="170">
        <f>VLOOKUP(B27,'[2]Tabela'!$A$7:$F$2418,5,FALSE)</f>
        <v>16.9</v>
      </c>
      <c r="H27" s="7">
        <f t="shared" si="0"/>
        <v>13782.03</v>
      </c>
      <c r="I27" s="136"/>
    </row>
    <row r="28" spans="1:9" ht="30">
      <c r="A28" s="18" t="s">
        <v>167</v>
      </c>
      <c r="B28" s="85">
        <v>51031</v>
      </c>
      <c r="C28" s="191" t="str">
        <f>VLOOKUP(B28,'[2]Tabela'!$A$7:$F$2418,2,FALSE)</f>
        <v>CONCRETO USIN.CONVENCIONAL FCK=20  MPA (O.C .)</v>
      </c>
      <c r="D28" s="6" t="str">
        <f>VLOOKUP(B28,'[2]Tabela'!$A$7:$F$2418,3,FALSE)</f>
        <v>m3    </v>
      </c>
      <c r="E28" s="202">
        <f>'[9]blocos e vigas bald'!$H$69</f>
        <v>74.28036</v>
      </c>
      <c r="F28" s="170">
        <f>VLOOKUP(B28,'[2]Tabela'!$A$7:$F$2418,4,FALSE)</f>
        <v>219.3</v>
      </c>
      <c r="G28" s="170">
        <f>VLOOKUP(B28,'[2]Tabela'!$A$7:$F$2418,5,FALSE)</f>
        <v>0</v>
      </c>
      <c r="H28" s="7">
        <f t="shared" si="0"/>
        <v>16289.68</v>
      </c>
      <c r="I28" s="136"/>
    </row>
    <row r="29" spans="1:9" ht="30">
      <c r="A29" s="18" t="s">
        <v>168</v>
      </c>
      <c r="B29" s="85">
        <v>51026</v>
      </c>
      <c r="C29" s="191" t="str">
        <f>VLOOKUP(B29,'[2]Tabela'!$A$7:$F$2418,2,FALSE)</f>
        <v>LANCAMENTO/APLICACAO CONC.EM FUNDAÇÃO- (O.C.)</v>
      </c>
      <c r="D29" s="6" t="str">
        <f>VLOOKUP(B29,'[2]Tabela'!$A$7:$F$2418,3,FALSE)</f>
        <v>m3    </v>
      </c>
      <c r="E29" s="202">
        <f>E28</f>
        <v>74.28036</v>
      </c>
      <c r="F29" s="170">
        <f>VLOOKUP(B29,'[2]Tabela'!$A$7:$F$2418,4,FALSE)</f>
        <v>0</v>
      </c>
      <c r="G29" s="170">
        <f>VLOOKUP(B29,'[2]Tabela'!$A$7:$F$2418,5,FALSE)</f>
        <v>64.72</v>
      </c>
      <c r="H29" s="7">
        <f>ROUND((F29+G29)*E29,2)</f>
        <v>4807.42</v>
      </c>
      <c r="I29" s="136"/>
    </row>
    <row r="30" spans="1:9" ht="15">
      <c r="A30" s="18" t="s">
        <v>169</v>
      </c>
      <c r="B30" s="85">
        <v>51027</v>
      </c>
      <c r="C30" s="191" t="str">
        <f>VLOOKUP(B30,'[2]Tabela'!$A$7:$F$2418,2,FALSE)</f>
        <v>LASTRO DE BRITA (OBRAS CIVIS)</v>
      </c>
      <c r="D30" s="6" t="str">
        <f>VLOOKUP(B30,'[2]Tabela'!$A$7:$F$2418,3,FALSE)</f>
        <v>m3    </v>
      </c>
      <c r="E30" s="202">
        <f>'[9]blocos e vigas bald'!$L$69*0.05</f>
        <v>3.7770929999999994</v>
      </c>
      <c r="F30" s="170">
        <f>VLOOKUP(B30,'[2]Tabela'!$A$7:$F$2418,4,FALSE)</f>
        <v>56.4</v>
      </c>
      <c r="G30" s="170">
        <f>VLOOKUP(B30,'[2]Tabela'!$A$7:$F$2418,5,FALSE)</f>
        <v>10.6</v>
      </c>
      <c r="H30" s="7">
        <f t="shared" si="0"/>
        <v>253.07</v>
      </c>
      <c r="I30" s="136"/>
    </row>
    <row r="31" spans="1:9" ht="15">
      <c r="A31" s="18" t="s">
        <v>175</v>
      </c>
      <c r="B31" s="85">
        <v>52014</v>
      </c>
      <c r="C31" s="191" t="str">
        <f>VLOOKUP(B31,'[2]Tabela'!$A$7:$F$2418,2,FALSE)</f>
        <v>ACO CA-60 - 5,0 MM - (OBRAS CIVIS)</v>
      </c>
      <c r="D31" s="6" t="str">
        <f>VLOOKUP(B31,'[2]Tabela'!$A$7:$F$2418,3,FALSE)</f>
        <v>Kg    </v>
      </c>
      <c r="E31" s="202">
        <f>'[9]AÇO'!$Q$9+'[9]AÇO'!$Q$10+'[9]AÇO'!$Q$12</f>
        <v>730</v>
      </c>
      <c r="F31" s="170">
        <f>VLOOKUP(B31,'[2]Tabela'!$A$7:$F$2418,4,FALSE)</f>
        <v>3.53</v>
      </c>
      <c r="G31" s="170">
        <f>VLOOKUP(B31,'[2]Tabela'!$A$7:$F$2418,5,FALSE)</f>
        <v>0.91</v>
      </c>
      <c r="H31" s="7">
        <f>ROUND((F31+G31)*E31,2)</f>
        <v>3241.2</v>
      </c>
      <c r="I31" s="136"/>
    </row>
    <row r="32" spans="1:9" ht="15">
      <c r="A32" s="18" t="s">
        <v>176</v>
      </c>
      <c r="B32" s="85">
        <v>52003</v>
      </c>
      <c r="C32" s="191" t="str">
        <f>VLOOKUP(B32,'[2]Tabela'!$A$7:$F$2418,2,FALSE)</f>
        <v>ACO CA-50A - 6,3 MM (1/4") - (OBRAS CIVIS)</v>
      </c>
      <c r="D32" s="6" t="str">
        <f>VLOOKUP(B32,'[2]Tabela'!$A$7:$F$2418,3,FALSE)</f>
        <v>Kg    </v>
      </c>
      <c r="E32" s="202">
        <f>'[9]AÇO'!$F$10+'[9]AÇO'!$F$12</f>
        <v>449</v>
      </c>
      <c r="F32" s="170">
        <f>VLOOKUP(B32,'[2]Tabela'!$A$7:$F$2418,4,FALSE)</f>
        <v>4.79</v>
      </c>
      <c r="G32" s="170">
        <f>VLOOKUP(B32,'[2]Tabela'!$A$7:$F$2418,5,FALSE)</f>
        <v>1.04</v>
      </c>
      <c r="H32" s="7">
        <f>ROUND((F32+G32)*E32,2)</f>
        <v>2617.67</v>
      </c>
      <c r="I32" s="136"/>
    </row>
    <row r="33" spans="1:9" ht="15">
      <c r="A33" s="18" t="s">
        <v>177</v>
      </c>
      <c r="B33" s="85">
        <v>52004</v>
      </c>
      <c r="C33" s="191" t="str">
        <f>VLOOKUP(B33,'[2]Tabela'!$A$7:$F$2418,2,FALSE)</f>
        <v>ACO CA 50-A - 8,0 MM (5/16") - (OBRAS CIVIS)</v>
      </c>
      <c r="D33" s="6" t="str">
        <f>VLOOKUP(B33,'[2]Tabela'!$A$7:$F$2418,3,FALSE)</f>
        <v>Kg    </v>
      </c>
      <c r="E33" s="202">
        <f>'[9]AÇO'!$G$9+'[9]AÇO'!$G$10+'[9]AÇO'!$G$12</f>
        <v>1222</v>
      </c>
      <c r="F33" s="170">
        <f>VLOOKUP(B33,'[2]Tabela'!$A$7:$F$2418,4,FALSE)</f>
        <v>4.4</v>
      </c>
      <c r="G33" s="170">
        <f>VLOOKUP(B33,'[2]Tabela'!$A$7:$F$2418,5,FALSE)</f>
        <v>1.04</v>
      </c>
      <c r="H33" s="7">
        <f>ROUND((F33+G33)*E33,2)</f>
        <v>6647.68</v>
      </c>
      <c r="I33" s="136"/>
    </row>
    <row r="34" spans="1:9" ht="15">
      <c r="A34" s="18" t="s">
        <v>178</v>
      </c>
      <c r="B34" s="85">
        <v>52005</v>
      </c>
      <c r="C34" s="191" t="str">
        <f>VLOOKUP(B34,'[2]Tabela'!$A$7:$F$2418,2,FALSE)</f>
        <v>ACO CA-50A - 10,0 MM (3/8") - (OBRAS CIVIS)</v>
      </c>
      <c r="D34" s="6" t="str">
        <f>VLOOKUP(B34,'[2]Tabela'!$A$7:$F$2418,3,FALSE)</f>
        <v>Kg    </v>
      </c>
      <c r="E34" s="202">
        <f>'[9]AÇO'!$H$10+'[9]AÇO'!$H$12</f>
        <v>361</v>
      </c>
      <c r="F34" s="170">
        <f>VLOOKUP(B34,'[2]Tabela'!$A$7:$F$2418,4,FALSE)</f>
        <v>4.24</v>
      </c>
      <c r="G34" s="170">
        <f>VLOOKUP(B34,'[2]Tabela'!$A$7:$F$2418,5,FALSE)</f>
        <v>1.04</v>
      </c>
      <c r="H34" s="7">
        <f>ROUND((F34+G34)*E34,2)</f>
        <v>1906.08</v>
      </c>
      <c r="I34" s="136"/>
    </row>
    <row r="35" spans="1:9" ht="15">
      <c r="A35" s="18"/>
      <c r="B35" s="18"/>
      <c r="C35" s="5"/>
      <c r="D35" s="6"/>
      <c r="E35" s="204"/>
      <c r="F35" s="7"/>
      <c r="G35" s="7"/>
      <c r="H35" s="7"/>
      <c r="I35" s="136">
        <f>SUM(H23:H34)</f>
        <v>71418.65999999999</v>
      </c>
    </row>
    <row r="36" spans="1:9" ht="15">
      <c r="A36" s="14"/>
      <c r="B36" s="14"/>
      <c r="C36" s="15"/>
      <c r="D36" s="134"/>
      <c r="E36" s="204"/>
      <c r="F36" s="7"/>
      <c r="G36" s="7"/>
      <c r="H36" s="7"/>
      <c r="I36" s="136"/>
    </row>
    <row r="37" spans="1:9" ht="15">
      <c r="A37" s="14" t="s">
        <v>26</v>
      </c>
      <c r="B37" s="14">
        <v>60000</v>
      </c>
      <c r="C37" s="201" t="str">
        <f>VLOOKUP(B37,'[2]Tabela'!$A$7:$F$2418,2,FALSE)</f>
        <v>ESTRUTURA</v>
      </c>
      <c r="D37" s="134"/>
      <c r="E37" s="202"/>
      <c r="F37" s="7"/>
      <c r="G37" s="7"/>
      <c r="H37" s="7"/>
      <c r="I37" s="136"/>
    </row>
    <row r="38" spans="1:9" ht="30">
      <c r="A38" s="18" t="s">
        <v>27</v>
      </c>
      <c r="B38" s="85">
        <v>60521</v>
      </c>
      <c r="C38" s="191" t="str">
        <f>VLOOKUP(B38,'[2]Tabela'!$A$7:$F$2418,2,FALSE)</f>
        <v>CONCR.USINADO CONVENCIONAL FCK=30 MPA (OB.C.)</v>
      </c>
      <c r="D38" s="6" t="str">
        <f>VLOOKUP(B38,'[2]Tabela'!$A$7:$F$2418,3,FALSE)</f>
        <v>m3    </v>
      </c>
      <c r="E38" s="202">
        <f>'[9]estrutura'!$B$10</f>
        <v>31.759999999999998</v>
      </c>
      <c r="F38" s="170">
        <f>VLOOKUP(B38,'[2]Tabela'!$A$7:$F$2418,4,FALSE)</f>
        <v>244.8</v>
      </c>
      <c r="G38" s="170">
        <f>VLOOKUP(B38,'[2]Tabela'!$A$7:$F$2418,5,FALSE)</f>
        <v>0</v>
      </c>
      <c r="H38" s="7">
        <f aca="true" t="shared" si="1" ref="H38:H43">ROUND((F38+G38)*E38,2)</f>
        <v>7774.85</v>
      </c>
      <c r="I38" s="136"/>
    </row>
    <row r="39" spans="1:9" ht="30">
      <c r="A39" s="18" t="s">
        <v>28</v>
      </c>
      <c r="B39" s="85">
        <v>60800</v>
      </c>
      <c r="C39" s="191" t="str">
        <f>VLOOKUP(B39,'[2]Tabela'!$A$7:$F$2418,2,FALSE)</f>
        <v>LANÇAM./APLIC.CONCR.USIN.BOMBEADO ESTRUT.(OC)</v>
      </c>
      <c r="D39" s="6" t="str">
        <f>VLOOKUP(B39,'[2]Tabela'!$A$7:$F$2418,3,FALSE)</f>
        <v>m3    </v>
      </c>
      <c r="E39" s="202">
        <f>E38</f>
        <v>31.759999999999998</v>
      </c>
      <c r="F39" s="170">
        <f>VLOOKUP(B39,'[2]Tabela'!$A$7:$F$2418,4,FALSE)</f>
        <v>0</v>
      </c>
      <c r="G39" s="170">
        <f>VLOOKUP(B39,'[2]Tabela'!$A$7:$F$2418,5,FALSE)</f>
        <v>40.45</v>
      </c>
      <c r="H39" s="7">
        <f t="shared" si="1"/>
        <v>1284.69</v>
      </c>
      <c r="I39" s="136"/>
    </row>
    <row r="40" spans="1:9" ht="30">
      <c r="A40" s="18" t="s">
        <v>29</v>
      </c>
      <c r="B40" s="85">
        <v>60203</v>
      </c>
      <c r="C40" s="191" t="str">
        <f>VLOOKUP(B40,'[2]Tabela'!$A$7:$F$2418,2,FALSE)</f>
        <v>FORMA-MADEIRIT 12 MM UTILIZAÇÃO 3 VEZES - (OBRAS CIVIS)</v>
      </c>
      <c r="D40" s="6" t="str">
        <f>VLOOKUP(B40,'[2]Tabela'!$A$7:$F$2418,3,FALSE)</f>
        <v>m2    </v>
      </c>
      <c r="E40" s="202">
        <f>'[9]estrutura'!$B$9</f>
        <v>499.33000000000004</v>
      </c>
      <c r="F40" s="170">
        <f>VLOOKUP(B40,'[2]Tabela'!$A$7:$F$2418,4,FALSE)</f>
        <v>17.55</v>
      </c>
      <c r="G40" s="170">
        <f>VLOOKUP(B40,'[2]Tabela'!$A$7:$F$2418,5,FALSE)</f>
        <v>16.06</v>
      </c>
      <c r="H40" s="7">
        <f t="shared" si="1"/>
        <v>16782.48</v>
      </c>
      <c r="I40" s="136"/>
    </row>
    <row r="41" spans="1:9" ht="15">
      <c r="A41" s="18" t="s">
        <v>30</v>
      </c>
      <c r="B41" s="85">
        <v>60405</v>
      </c>
      <c r="C41" s="191" t="str">
        <f>VLOOKUP(B41,'[2]Tabela'!$A$7:$F$2418,2,FALSE)</f>
        <v>ACO CA-50 DE 1/4" A 3/8" - (OBRAS CIVIS)</v>
      </c>
      <c r="D41" s="6" t="str">
        <f>VLOOKUP(B41,'[2]Tabela'!$A$7:$F$2418,3,FALSE)</f>
        <v>Kg    </v>
      </c>
      <c r="E41" s="202">
        <f>'[9]AÇO'!$N$11+'[9]AÇO'!$N$13+'[9]AÇO'!$N$14</f>
        <v>2135</v>
      </c>
      <c r="F41" s="170">
        <f>VLOOKUP(B41,'[2]Tabela'!$A$7:$F$2418,4,FALSE)</f>
        <v>4.32</v>
      </c>
      <c r="G41" s="170">
        <f>VLOOKUP(B41,'[2]Tabela'!$A$7:$F$2418,5,FALSE)</f>
        <v>1.04</v>
      </c>
      <c r="H41" s="7">
        <f t="shared" si="1"/>
        <v>11443.6</v>
      </c>
      <c r="I41" s="136"/>
    </row>
    <row r="42" spans="1:9" ht="15">
      <c r="A42" s="18" t="s">
        <v>161</v>
      </c>
      <c r="B42" s="85">
        <v>60407</v>
      </c>
      <c r="C42" s="191" t="str">
        <f>VLOOKUP(B42,'[2]Tabela'!$A$7:$F$2418,2,FALSE)</f>
        <v>ACO CA-60 - (OBRAS CIVIS)</v>
      </c>
      <c r="D42" s="6" t="str">
        <f>VLOOKUP(B42,'[2]Tabela'!$A$7:$F$2418,3,FALSE)</f>
        <v>Kg    </v>
      </c>
      <c r="E42" s="202">
        <f>'[9]AÇO'!$Q$11+'[9]AÇO'!$Q$13+'[9]AÇO'!$Q$14</f>
        <v>808</v>
      </c>
      <c r="F42" s="170">
        <f>VLOOKUP(B42,'[2]Tabela'!$A$7:$F$2418,4,FALSE)</f>
        <v>3.72</v>
      </c>
      <c r="G42" s="170">
        <f>VLOOKUP(B42,'[2]Tabela'!$A$7:$F$2418,5,FALSE)</f>
        <v>0.91</v>
      </c>
      <c r="H42" s="7">
        <f t="shared" si="1"/>
        <v>3741.04</v>
      </c>
      <c r="I42" s="136"/>
    </row>
    <row r="43" spans="1:9" ht="30">
      <c r="A43" s="18" t="s">
        <v>162</v>
      </c>
      <c r="B43" s="85">
        <v>61101</v>
      </c>
      <c r="C43" s="191" t="str">
        <f>VLOOKUP(B43,'[2]Tabela'!$A$7:$F$2418,2,FALSE)</f>
        <v>FORRO LAJE PRE-MOLDADA CAP. E=2CM C/FERR.DISTRIB.</v>
      </c>
      <c r="D43" s="6" t="str">
        <f>VLOOKUP(B43,'[2]Tabela'!$A$7:$F$2418,3,FALSE)</f>
        <v>m2    </v>
      </c>
      <c r="E43" s="202">
        <f>'[9]estrutura'!$B$8</f>
        <v>393.34</v>
      </c>
      <c r="F43" s="170">
        <f>VLOOKUP(B43,'[2]Tabela'!$A$7:$F$2418,4,FALSE)</f>
        <v>42.25</v>
      </c>
      <c r="G43" s="170">
        <f>VLOOKUP(B43,'[2]Tabela'!$A$7:$F$2418,5,FALSE)</f>
        <v>6.41</v>
      </c>
      <c r="H43" s="7">
        <f t="shared" si="1"/>
        <v>19139.92</v>
      </c>
      <c r="I43" s="136"/>
    </row>
    <row r="44" spans="1:9" ht="15">
      <c r="A44" s="18"/>
      <c r="B44" s="18"/>
      <c r="C44" s="5"/>
      <c r="D44" s="6"/>
      <c r="E44" s="204"/>
      <c r="F44" s="7"/>
      <c r="G44" s="7"/>
      <c r="H44" s="7"/>
      <c r="I44" s="136">
        <f>SUM(H38:H43)</f>
        <v>60166.58</v>
      </c>
    </row>
    <row r="45" spans="1:9" ht="15">
      <c r="A45" s="14"/>
      <c r="B45" s="14"/>
      <c r="C45" s="15"/>
      <c r="D45" s="134"/>
      <c r="E45" s="204"/>
      <c r="F45" s="7"/>
      <c r="G45" s="7"/>
      <c r="H45" s="7"/>
      <c r="I45" s="136"/>
    </row>
    <row r="46" spans="1:9" ht="28.5">
      <c r="A46" s="205" t="s">
        <v>31</v>
      </c>
      <c r="B46" s="205">
        <v>70000</v>
      </c>
      <c r="C46" s="201" t="str">
        <f>VLOOKUP(B46,'[2]Tabela'!$A$7:$F$2418,2,FALSE)</f>
        <v>INST. ELET./TELEFONICA/CABEAMENTO ESTRUTURADO</v>
      </c>
      <c r="D46" s="206"/>
      <c r="E46" s="202"/>
      <c r="F46" s="202"/>
      <c r="G46" s="202"/>
      <c r="H46" s="202"/>
      <c r="I46" s="207"/>
    </row>
    <row r="47" spans="1:9" ht="30">
      <c r="A47" s="18" t="s">
        <v>32</v>
      </c>
      <c r="B47" s="18">
        <v>70681</v>
      </c>
      <c r="C47" s="191" t="str">
        <f>VLOOKUP(B47,'[2]Tabela'!$A$7:$F$2418,2,FALSE)</f>
        <v>CAIXA METALICA OCTOGONAL FUNDO MOVEL, SIMPLES 2"</v>
      </c>
      <c r="D47" s="6" t="str">
        <f>VLOOKUP(B47,'[2]Tabela'!$A$7:$F$2418,3,FALSE)</f>
        <v>Un    </v>
      </c>
      <c r="E47" s="202">
        <v>150</v>
      </c>
      <c r="F47" s="170">
        <f>VLOOKUP(B47,'[2]Tabela'!$A$7:$F$2418,4,FALSE)</f>
        <v>1.72</v>
      </c>
      <c r="G47" s="170">
        <f>VLOOKUP(B47,'[2]Tabela'!$A$7:$F$2418,5,FALSE)</f>
        <v>1.96</v>
      </c>
      <c r="H47" s="7">
        <f>ROUND((F47+G47)*E47,2)</f>
        <v>552</v>
      </c>
      <c r="I47" s="136"/>
    </row>
    <row r="48" spans="1:9" ht="15">
      <c r="A48" s="18" t="s">
        <v>138</v>
      </c>
      <c r="B48" s="18">
        <v>70691</v>
      </c>
      <c r="C48" s="191" t="str">
        <f>VLOOKUP(B48,'[2]Tabela'!$A$7:$F$2418,2,FALSE)</f>
        <v>CAIXA METALICA RET. 4" X 2" X 2"</v>
      </c>
      <c r="D48" s="6" t="str">
        <f>VLOOKUP(B48,'[2]Tabela'!$A$7:$F$2418,3,FALSE)</f>
        <v>Un    </v>
      </c>
      <c r="E48" s="202">
        <v>150</v>
      </c>
      <c r="F48" s="170">
        <f>VLOOKUP(B48,'[2]Tabela'!$A$7:$F$2418,4,FALSE)</f>
        <v>0.76</v>
      </c>
      <c r="G48" s="170">
        <f>VLOOKUP(B48,'[2]Tabela'!$A$7:$F$2418,5,FALSE)</f>
        <v>1.96</v>
      </c>
      <c r="H48" s="7">
        <f aca="true" t="shared" si="2" ref="H48:H78">ROUND((F48+G48)*E48,2)</f>
        <v>408</v>
      </c>
      <c r="I48" s="136"/>
    </row>
    <row r="49" spans="1:9" ht="15">
      <c r="A49" s="18" t="s">
        <v>179</v>
      </c>
      <c r="B49" s="18" t="s">
        <v>56</v>
      </c>
      <c r="C49" s="5" t="s">
        <v>180</v>
      </c>
      <c r="D49" s="6" t="s">
        <v>95</v>
      </c>
      <c r="E49" s="202">
        <v>13</v>
      </c>
      <c r="F49" s="202">
        <f>'[10]composições '!F19</f>
        <v>8.51</v>
      </c>
      <c r="G49" s="202">
        <f>'[10]composições '!G19</f>
        <v>7.54</v>
      </c>
      <c r="H49" s="7">
        <f t="shared" si="2"/>
        <v>208.65</v>
      </c>
      <c r="I49" s="136"/>
    </row>
    <row r="50" spans="1:9" ht="15">
      <c r="A50" s="18" t="s">
        <v>181</v>
      </c>
      <c r="B50" s="18">
        <v>72578</v>
      </c>
      <c r="C50" s="191" t="str">
        <f>VLOOKUP(B50,'[2]Tabela'!$A$7:$F$2418,2,FALSE)</f>
        <v>TOMADA DE 2 POLOS MAIS TERRA</v>
      </c>
      <c r="D50" s="6" t="str">
        <f>VLOOKUP(B50,'[2]Tabela'!$A$7:$F$2418,3,FALSE)</f>
        <v>Un    </v>
      </c>
      <c r="E50" s="202">
        <v>83</v>
      </c>
      <c r="F50" s="170">
        <f>VLOOKUP(B50,'[2]Tabela'!$A$7:$F$2418,4,FALSE)</f>
        <v>4</v>
      </c>
      <c r="G50" s="170">
        <f>VLOOKUP(B50,'[2]Tabela'!$A$7:$F$2418,5,FALSE)</f>
        <v>3.77</v>
      </c>
      <c r="H50" s="7">
        <f t="shared" si="2"/>
        <v>644.91</v>
      </c>
      <c r="I50" s="136"/>
    </row>
    <row r="51" spans="1:9" ht="15">
      <c r="A51" s="18" t="s">
        <v>182</v>
      </c>
      <c r="B51" s="18">
        <v>71440</v>
      </c>
      <c r="C51" s="191" t="str">
        <f>VLOOKUP(B51,'[2]Tabela'!$A$7:$F$2418,2,FALSE)</f>
        <v>INTERRUPTOR SIMPLES (1 SECAO)</v>
      </c>
      <c r="D51" s="6" t="str">
        <f>VLOOKUP(B51,'[2]Tabela'!$A$7:$F$2418,3,FALSE)</f>
        <v>Un    </v>
      </c>
      <c r="E51" s="202">
        <v>39</v>
      </c>
      <c r="F51" s="170">
        <f>VLOOKUP(B51,'[2]Tabela'!$A$7:$F$2418,4,FALSE)</f>
        <v>4.05</v>
      </c>
      <c r="G51" s="170">
        <f>VLOOKUP(B51,'[2]Tabela'!$A$7:$F$2418,5,FALSE)</f>
        <v>2.73</v>
      </c>
      <c r="H51" s="7">
        <f t="shared" si="2"/>
        <v>264.42</v>
      </c>
      <c r="I51" s="136"/>
    </row>
    <row r="52" spans="1:9" ht="15">
      <c r="A52" s="18" t="s">
        <v>183</v>
      </c>
      <c r="B52" s="18">
        <v>71431</v>
      </c>
      <c r="C52" s="191" t="str">
        <f>VLOOKUP(B52,'[2]Tabela'!$A$7:$F$2418,2,FALSE)</f>
        <v>INTERRUPTOR PARALELO SIMPLES (1 SECAO)</v>
      </c>
      <c r="D52" s="6" t="str">
        <f>VLOOKUP(B52,'[2]Tabela'!$A$7:$F$2418,3,FALSE)</f>
        <v>Un    </v>
      </c>
      <c r="E52" s="202">
        <v>8</v>
      </c>
      <c r="F52" s="170">
        <f>VLOOKUP(B52,'[2]Tabela'!$A$7:$F$2418,4,FALSE)</f>
        <v>6.12</v>
      </c>
      <c r="G52" s="170">
        <f>VLOOKUP(B52,'[2]Tabela'!$A$7:$F$2418,5,FALSE)</f>
        <v>3.77</v>
      </c>
      <c r="H52" s="7">
        <f t="shared" si="2"/>
        <v>79.12</v>
      </c>
      <c r="I52" s="136"/>
    </row>
    <row r="53" spans="1:9" ht="15">
      <c r="A53" s="18" t="s">
        <v>184</v>
      </c>
      <c r="B53" s="18">
        <v>71432</v>
      </c>
      <c r="C53" s="191" t="str">
        <f>VLOOKUP(B53,'[2]Tabela'!$A$7:$F$2418,2,FALSE)</f>
        <v>INTERRUPTOR PARALELO DUPLO (2 SECOES)</v>
      </c>
      <c r="D53" s="6" t="str">
        <f>VLOOKUP(B53,'[2]Tabela'!$A$7:$F$2418,3,FALSE)</f>
        <v>Un    </v>
      </c>
      <c r="E53" s="202">
        <v>1</v>
      </c>
      <c r="F53" s="170">
        <f>VLOOKUP(B53,'[2]Tabela'!$A$7:$F$2418,4,FALSE)</f>
        <v>12.8</v>
      </c>
      <c r="G53" s="170">
        <f>VLOOKUP(B53,'[2]Tabela'!$A$7:$F$2418,5,FALSE)</f>
        <v>6.89</v>
      </c>
      <c r="H53" s="7">
        <f t="shared" si="2"/>
        <v>19.69</v>
      </c>
      <c r="I53" s="136"/>
    </row>
    <row r="54" spans="1:9" ht="15">
      <c r="A54" s="18" t="s">
        <v>185</v>
      </c>
      <c r="B54" s="18" t="s">
        <v>56</v>
      </c>
      <c r="C54" s="5" t="s">
        <v>186</v>
      </c>
      <c r="D54" s="6" t="s">
        <v>95</v>
      </c>
      <c r="E54" s="202">
        <v>3</v>
      </c>
      <c r="F54" s="202">
        <f>'[10]composições '!F27</f>
        <v>39.2</v>
      </c>
      <c r="G54" s="202">
        <f>'[10]composições '!G27</f>
        <v>13</v>
      </c>
      <c r="H54" s="7">
        <f t="shared" si="2"/>
        <v>156.6</v>
      </c>
      <c r="I54" s="136"/>
    </row>
    <row r="55" spans="1:9" ht="15">
      <c r="A55" s="18" t="s">
        <v>187</v>
      </c>
      <c r="B55" s="18">
        <v>72205</v>
      </c>
      <c r="C55" s="191" t="str">
        <f>VLOOKUP(B55,'[2]Tabela'!$A$7:$F$2418,2,FALSE)</f>
        <v>QUADRO DE DISTRIBUICAO CB-50E - 225A</v>
      </c>
      <c r="D55" s="6" t="str">
        <f>VLOOKUP(B55,'[2]Tabela'!$A$7:$F$2418,3,FALSE)</f>
        <v>Un    </v>
      </c>
      <c r="E55" s="202">
        <v>1</v>
      </c>
      <c r="F55" s="170">
        <f>VLOOKUP(B55,'[2]Tabela'!$A$7:$F$2418,4,FALSE)</f>
        <v>302.79</v>
      </c>
      <c r="G55" s="170">
        <f>VLOOKUP(B55,'[2]Tabela'!$A$7:$F$2418,5,FALSE)</f>
        <v>65</v>
      </c>
      <c r="H55" s="7">
        <f t="shared" si="2"/>
        <v>367.79</v>
      </c>
      <c r="I55" s="136"/>
    </row>
    <row r="56" spans="1:9" ht="15">
      <c r="A56" s="18" t="s">
        <v>188</v>
      </c>
      <c r="B56" s="18">
        <v>71171</v>
      </c>
      <c r="C56" s="191" t="str">
        <f>VLOOKUP(B56,'[2]Tabela'!$A$7:$F$2418,2,FALSE)</f>
        <v>DISJUNTOR MONOPOLAR DE 10 A 30-A</v>
      </c>
      <c r="D56" s="6" t="str">
        <f>VLOOKUP(B56,'[2]Tabela'!$A$7:$F$2418,3,FALSE)</f>
        <v>Un    </v>
      </c>
      <c r="E56" s="202">
        <v>41</v>
      </c>
      <c r="F56" s="170">
        <f>VLOOKUP(B56,'[2]Tabela'!$A$7:$F$2418,4,FALSE)</f>
        <v>5.82</v>
      </c>
      <c r="G56" s="170">
        <f>VLOOKUP(B56,'[2]Tabela'!$A$7:$F$2418,5,FALSE)</f>
        <v>3.9</v>
      </c>
      <c r="H56" s="7">
        <f t="shared" si="2"/>
        <v>398.52</v>
      </c>
      <c r="I56" s="136"/>
    </row>
    <row r="57" spans="1:9" ht="15">
      <c r="A57" s="18" t="s">
        <v>189</v>
      </c>
      <c r="B57" s="18">
        <v>71173</v>
      </c>
      <c r="C57" s="191" t="str">
        <f>VLOOKUP(B57,'[2]Tabela'!$A$7:$F$2418,2,FALSE)</f>
        <v>DISJUNTOR TRIPOLAR DE 10 A 35-A</v>
      </c>
      <c r="D57" s="6" t="str">
        <f>VLOOKUP(B57,'[2]Tabela'!$A$7:$F$2418,3,FALSE)</f>
        <v>Un    </v>
      </c>
      <c r="E57" s="202">
        <v>2</v>
      </c>
      <c r="F57" s="170">
        <f>VLOOKUP(B57,'[2]Tabela'!$A$7:$F$2418,4,FALSE)</f>
        <v>38.61</v>
      </c>
      <c r="G57" s="170">
        <f>VLOOKUP(B57,'[2]Tabela'!$A$7:$F$2418,5,FALSE)</f>
        <v>13</v>
      </c>
      <c r="H57" s="7">
        <f t="shared" si="2"/>
        <v>103.22</v>
      </c>
      <c r="I57" s="136"/>
    </row>
    <row r="58" spans="1:9" ht="15">
      <c r="A58" s="18" t="s">
        <v>190</v>
      </c>
      <c r="B58" s="18">
        <v>71175</v>
      </c>
      <c r="C58" s="191" t="str">
        <f>VLOOKUP(B58,'[2]Tabela'!$A$7:$F$2418,2,FALSE)</f>
        <v>DISJUNTOR TRIPOLAR DE 60 A 100-A</v>
      </c>
      <c r="D58" s="6" t="str">
        <f>VLOOKUP(B58,'[2]Tabela'!$A$7:$F$2418,3,FALSE)</f>
        <v>Un    </v>
      </c>
      <c r="E58" s="202">
        <v>1</v>
      </c>
      <c r="F58" s="170">
        <f>VLOOKUP(B58,'[2]Tabela'!$A$7:$F$2418,4,FALSE)</f>
        <v>56.67</v>
      </c>
      <c r="G58" s="170">
        <f>VLOOKUP(B58,'[2]Tabela'!$A$7:$F$2418,5,FALSE)</f>
        <v>26</v>
      </c>
      <c r="H58" s="7">
        <f t="shared" si="2"/>
        <v>82.67</v>
      </c>
      <c r="I58" s="136"/>
    </row>
    <row r="59" spans="1:9" ht="30">
      <c r="A59" s="18" t="s">
        <v>191</v>
      </c>
      <c r="B59" s="18">
        <v>71184</v>
      </c>
      <c r="C59" s="191" t="str">
        <f>VLOOKUP(B59,'[2]Tabela'!$A$7:$F$2418,2,FALSE)</f>
        <v>DISPOSITIVO DE PROTEÇÃO CONTRA SURTOS (D.P.S.) 275V DE 8 A 40KA</v>
      </c>
      <c r="D59" s="6" t="str">
        <f>VLOOKUP(B59,'[2]Tabela'!$A$7:$F$2418,3,FALSE)</f>
        <v>Un    </v>
      </c>
      <c r="E59" s="202">
        <v>1</v>
      </c>
      <c r="F59" s="170">
        <f>VLOOKUP(B59,'[2]Tabela'!$A$7:$F$2418,4,FALSE)</f>
        <v>42</v>
      </c>
      <c r="G59" s="170">
        <f>VLOOKUP(B59,'[2]Tabela'!$A$7:$F$2418,5,FALSE)</f>
        <v>13</v>
      </c>
      <c r="H59" s="7">
        <f t="shared" si="2"/>
        <v>55</v>
      </c>
      <c r="I59" s="136"/>
    </row>
    <row r="60" spans="1:9" ht="30">
      <c r="A60" s="18" t="s">
        <v>192</v>
      </c>
      <c r="B60" s="18">
        <v>71450</v>
      </c>
      <c r="C60" s="191" t="str">
        <f>VLOOKUP(B60,'[2]Tabela'!$A$7:$F$2418,2,FALSE)</f>
        <v>INTERRUPTOR DIFERENCIAL RESIDUAL (D.R.) BIPOLAR DE 25A-30mA</v>
      </c>
      <c r="D60" s="6" t="str">
        <f>VLOOKUP(B60,'[2]Tabela'!$A$7:$F$2418,3,FALSE)</f>
        <v>Un    </v>
      </c>
      <c r="E60" s="202">
        <v>4</v>
      </c>
      <c r="F60" s="170">
        <f>VLOOKUP(B60,'[2]Tabela'!$A$7:$F$2418,4,FALSE)</f>
        <v>75.63</v>
      </c>
      <c r="G60" s="170">
        <f>VLOOKUP(B60,'[2]Tabela'!$A$7:$F$2418,5,FALSE)</f>
        <v>7.8</v>
      </c>
      <c r="H60" s="7">
        <f t="shared" si="2"/>
        <v>333.72</v>
      </c>
      <c r="I60" s="136"/>
    </row>
    <row r="61" spans="1:9" ht="15">
      <c r="A61" s="18" t="s">
        <v>193</v>
      </c>
      <c r="B61" s="18" t="s">
        <v>56</v>
      </c>
      <c r="C61" s="5" t="s">
        <v>194</v>
      </c>
      <c r="D61" s="6" t="s">
        <v>95</v>
      </c>
      <c r="E61" s="202">
        <v>2</v>
      </c>
      <c r="F61" s="202">
        <f>'[10]composições '!F35</f>
        <v>4.1</v>
      </c>
      <c r="G61" s="202">
        <f>'[10]composições '!G35</f>
        <v>7.54</v>
      </c>
      <c r="H61" s="7">
        <f t="shared" si="2"/>
        <v>23.28</v>
      </c>
      <c r="I61" s="136"/>
    </row>
    <row r="62" spans="1:9" ht="30">
      <c r="A62" s="18" t="s">
        <v>195</v>
      </c>
      <c r="B62" s="18">
        <v>71380</v>
      </c>
      <c r="C62" s="191" t="str">
        <f>VLOOKUP(B62,'[2]Tabela'!$A$7:$F$2418,2,FALSE)</f>
        <v>HASTE COPPERWELD  3/4" X 2,40 M C/CONECTOR</v>
      </c>
      <c r="D62" s="6" t="str">
        <f>VLOOKUP(B62,'[2]Tabela'!$A$7:$F$2418,3,FALSE)</f>
        <v>Un    </v>
      </c>
      <c r="E62" s="202">
        <v>1</v>
      </c>
      <c r="F62" s="170">
        <f>VLOOKUP(B62,'[2]Tabela'!$A$7:$F$2418,4,FALSE)</f>
        <v>19.5</v>
      </c>
      <c r="G62" s="170">
        <f>VLOOKUP(B62,'[2]Tabela'!$A$7:$F$2418,5,FALSE)</f>
        <v>3.9</v>
      </c>
      <c r="H62" s="7">
        <f t="shared" si="2"/>
        <v>23.4</v>
      </c>
      <c r="I62" s="136"/>
    </row>
    <row r="63" spans="1:9" ht="15">
      <c r="A63" s="18" t="s">
        <v>196</v>
      </c>
      <c r="B63" s="18">
        <v>70541</v>
      </c>
      <c r="C63" s="191" t="str">
        <f>VLOOKUP(B63,'[2]Tabela'!$A$7:$F$2418,2,FALSE)</f>
        <v>CABO DE COBRE NU No. 16 MM2 (6,94 M/KG)</v>
      </c>
      <c r="D63" s="6" t="str">
        <f>VLOOKUP(B63,'[2]Tabela'!$A$7:$F$2418,3,FALSE)</f>
        <v>M     </v>
      </c>
      <c r="E63" s="202">
        <v>7</v>
      </c>
      <c r="F63" s="170">
        <f>VLOOKUP(B63,'[2]Tabela'!$A$7:$F$2418,4,FALSE)</f>
        <v>3.07</v>
      </c>
      <c r="G63" s="170">
        <f>VLOOKUP(B63,'[2]Tabela'!$A$7:$F$2418,5,FALSE)</f>
        <v>1.04</v>
      </c>
      <c r="H63" s="7">
        <f t="shared" si="2"/>
        <v>28.77</v>
      </c>
      <c r="I63" s="136"/>
    </row>
    <row r="64" spans="1:9" ht="30">
      <c r="A64" s="18" t="s">
        <v>197</v>
      </c>
      <c r="B64" s="18">
        <v>70743</v>
      </c>
      <c r="C64" s="191" t="str">
        <f>VLOOKUP(B64,'[2]Tabela'!$A$7:$F$2418,2,FALSE)</f>
        <v>CALHA FLUORESCENTE DE SOBREPOR 2  X 32 OU 2 X 40 W</v>
      </c>
      <c r="D64" s="6" t="str">
        <f>VLOOKUP(B64,'[2]Tabela'!$A$7:$F$2418,3,FALSE)</f>
        <v>Un    </v>
      </c>
      <c r="E64" s="202">
        <v>113</v>
      </c>
      <c r="F64" s="170">
        <f>VLOOKUP(B64,'[2]Tabela'!$A$7:$F$2418,4,FALSE)</f>
        <v>12.8</v>
      </c>
      <c r="G64" s="170">
        <f>VLOOKUP(B64,'[2]Tabela'!$A$7:$F$2418,5,FALSE)</f>
        <v>5.03</v>
      </c>
      <c r="H64" s="7">
        <f t="shared" si="2"/>
        <v>2014.79</v>
      </c>
      <c r="I64" s="136"/>
    </row>
    <row r="65" spans="1:9" ht="15">
      <c r="A65" s="18" t="s">
        <v>198</v>
      </c>
      <c r="B65" s="18">
        <v>72256</v>
      </c>
      <c r="C65" s="191" t="str">
        <f>VLOOKUP(B65,'[2]Tabela'!$A$7:$F$2418,2,FALSE)</f>
        <v>REATOR ELETRONICO AFP 2 X 32 W</v>
      </c>
      <c r="D65" s="6" t="str">
        <f>VLOOKUP(B65,'[2]Tabela'!$A$7:$F$2418,3,FALSE)</f>
        <v>Un    </v>
      </c>
      <c r="E65" s="202">
        <v>113</v>
      </c>
      <c r="F65" s="170">
        <f>VLOOKUP(B65,'[2]Tabela'!$A$7:$F$2418,4,FALSE)</f>
        <v>22.29</v>
      </c>
      <c r="G65" s="170">
        <f>VLOOKUP(B65,'[2]Tabela'!$A$7:$F$2418,5,FALSE)</f>
        <v>2.2800000000000002</v>
      </c>
      <c r="H65" s="7">
        <f t="shared" si="2"/>
        <v>2776.41</v>
      </c>
      <c r="I65" s="136"/>
    </row>
    <row r="66" spans="1:9" ht="30">
      <c r="A66" s="18" t="s">
        <v>199</v>
      </c>
      <c r="B66" s="18">
        <v>72341</v>
      </c>
      <c r="C66" s="191" t="str">
        <f>VLOOKUP(B66,'[2]Tabela'!$A$7:$F$2418,2,FALSE)</f>
        <v>SOQUETE ANTIVIBRATORIO P/LAMP.FLUORESCENTE</v>
      </c>
      <c r="D66" s="6" t="str">
        <f>VLOOKUP(B66,'[2]Tabela'!$A$7:$F$2418,3,FALSE)</f>
        <v>Un    </v>
      </c>
      <c r="E66" s="202">
        <v>452</v>
      </c>
      <c r="F66" s="170">
        <f>VLOOKUP(B66,'[2]Tabela'!$A$7:$F$2418,4,FALSE)</f>
        <v>1.02</v>
      </c>
      <c r="G66" s="170">
        <f>VLOOKUP(B66,'[2]Tabela'!$A$7:$F$2418,5,FALSE)</f>
        <v>0.86</v>
      </c>
      <c r="H66" s="7">
        <f t="shared" si="2"/>
        <v>849.76</v>
      </c>
      <c r="I66" s="136"/>
    </row>
    <row r="67" spans="1:9" ht="30">
      <c r="A67" s="18" t="s">
        <v>200</v>
      </c>
      <c r="B67" s="18">
        <v>71641</v>
      </c>
      <c r="C67" s="191" t="str">
        <f>VLOOKUP(B67,'[2]Tabela'!$A$7:$F$2418,2,FALSE)</f>
        <v>LUMINARIA PLAFON SOBREPOR P/LÂMP.INCANDESCENTE ATÉ 100W</v>
      </c>
      <c r="D67" s="6" t="str">
        <f>VLOOKUP(B67,'[2]Tabela'!$A$7:$F$2418,3,FALSE)</f>
        <v>Un    </v>
      </c>
      <c r="E67" s="202">
        <v>11</v>
      </c>
      <c r="F67" s="170">
        <f>VLOOKUP(B67,'[2]Tabela'!$A$7:$F$2418,4,FALSE)</f>
        <v>4.88</v>
      </c>
      <c r="G67" s="170">
        <f>VLOOKUP(B67,'[2]Tabela'!$A$7:$F$2418,5,FALSE)</f>
        <v>7.8</v>
      </c>
      <c r="H67" s="7">
        <f t="shared" si="2"/>
        <v>139.48</v>
      </c>
      <c r="I67" s="136"/>
    </row>
    <row r="68" spans="1:9" ht="15">
      <c r="A68" s="18" t="s">
        <v>201</v>
      </c>
      <c r="B68" s="18">
        <v>71533</v>
      </c>
      <c r="C68" s="191" t="str">
        <f>VLOOKUP(B68,'[2]Tabela'!$A$7:$F$2418,2,FALSE)</f>
        <v>LAMPADA FLUORESCENTE 32 W</v>
      </c>
      <c r="D68" s="6" t="str">
        <f>VLOOKUP(B68,'[2]Tabela'!$A$7:$F$2418,3,FALSE)</f>
        <v>Un    </v>
      </c>
      <c r="E68" s="202">
        <v>226</v>
      </c>
      <c r="F68" s="170">
        <f>VLOOKUP(B68,'[2]Tabela'!$A$7:$F$2418,4,FALSE)</f>
        <v>3.38</v>
      </c>
      <c r="G68" s="170">
        <f>VLOOKUP(B68,'[2]Tabela'!$A$7:$F$2418,5,FALSE)</f>
        <v>0.2</v>
      </c>
      <c r="H68" s="7">
        <f t="shared" si="2"/>
        <v>809.08</v>
      </c>
      <c r="I68" s="136"/>
    </row>
    <row r="69" spans="1:9" ht="15">
      <c r="A69" s="18" t="s">
        <v>202</v>
      </c>
      <c r="B69" s="18">
        <v>71541</v>
      </c>
      <c r="C69" s="191" t="str">
        <f>VLOOKUP(B69,'[2]Tabela'!$A$7:$F$2418,2,FALSE)</f>
        <v>LAMPADA INCANDESCENTE DE 60 W.</v>
      </c>
      <c r="D69" s="6" t="str">
        <f>VLOOKUP(B69,'[2]Tabela'!$A$7:$F$2418,3,FALSE)</f>
        <v>Un    </v>
      </c>
      <c r="E69" s="202">
        <v>10</v>
      </c>
      <c r="F69" s="170">
        <f>VLOOKUP(B69,'[2]Tabela'!$A$7:$F$2418,4,FALSE)</f>
        <v>1.06</v>
      </c>
      <c r="G69" s="170">
        <f>VLOOKUP(B69,'[2]Tabela'!$A$7:$F$2418,5,FALSE)</f>
        <v>0.08</v>
      </c>
      <c r="H69" s="7">
        <f t="shared" si="2"/>
        <v>11.4</v>
      </c>
      <c r="I69" s="136"/>
    </row>
    <row r="70" spans="1:9" ht="15">
      <c r="A70" s="18" t="s">
        <v>203</v>
      </c>
      <c r="B70" s="18">
        <v>71542</v>
      </c>
      <c r="C70" s="191" t="str">
        <f>VLOOKUP(B70,'[2]Tabela'!$A$7:$F$2418,2,FALSE)</f>
        <v>LAMPADA INCANDESCENTE DE 100 W.</v>
      </c>
      <c r="D70" s="6" t="str">
        <f>VLOOKUP(B70,'[2]Tabela'!$A$7:$F$2418,3,FALSE)</f>
        <v>Un    </v>
      </c>
      <c r="E70" s="202">
        <v>1</v>
      </c>
      <c r="F70" s="170">
        <f>VLOOKUP(B70,'[2]Tabela'!$A$7:$F$2418,4,FALSE)</f>
        <v>1.3</v>
      </c>
      <c r="G70" s="170">
        <f>VLOOKUP(B70,'[2]Tabela'!$A$7:$F$2418,5,FALSE)</f>
        <v>0.08</v>
      </c>
      <c r="H70" s="7">
        <f t="shared" si="2"/>
        <v>1.38</v>
      </c>
      <c r="I70" s="136"/>
    </row>
    <row r="71" spans="1:9" ht="15">
      <c r="A71" s="18" t="s">
        <v>204</v>
      </c>
      <c r="B71" s="18">
        <v>71291</v>
      </c>
      <c r="C71" s="191" t="str">
        <f>VLOOKUP(B71,'[2]Tabela'!$A$7:$F$2418,2,FALSE)</f>
        <v>FIO ISOLADO 750 V, PIRASTIC No. 2,5 MM2</v>
      </c>
      <c r="D71" s="6" t="str">
        <f>VLOOKUP(B71,'[2]Tabela'!$A$7:$F$2418,3,FALSE)</f>
        <v>M     </v>
      </c>
      <c r="E71" s="202">
        <v>3141</v>
      </c>
      <c r="F71" s="170">
        <f>VLOOKUP(B71,'[2]Tabela'!$A$7:$F$2418,4,FALSE)</f>
        <v>0.51</v>
      </c>
      <c r="G71" s="170">
        <f>VLOOKUP(B71,'[2]Tabela'!$A$7:$F$2418,5,FALSE)</f>
        <v>0.71</v>
      </c>
      <c r="H71" s="7">
        <f t="shared" si="2"/>
        <v>3832.02</v>
      </c>
      <c r="I71" s="136"/>
    </row>
    <row r="72" spans="1:9" ht="15">
      <c r="A72" s="18" t="s">
        <v>205</v>
      </c>
      <c r="B72" s="18">
        <v>71292</v>
      </c>
      <c r="C72" s="191" t="str">
        <f>VLOOKUP(B72,'[2]Tabela'!$A$7:$F$2418,2,FALSE)</f>
        <v>FIO ISOLADO 750 V, PIRASTIC No. 4 MM2</v>
      </c>
      <c r="D72" s="6" t="str">
        <f>VLOOKUP(B72,'[2]Tabela'!$A$7:$F$2418,3,FALSE)</f>
        <v>M     </v>
      </c>
      <c r="E72" s="202">
        <v>1345</v>
      </c>
      <c r="F72" s="170">
        <f>VLOOKUP(B72,'[2]Tabela'!$A$7:$F$2418,4,FALSE)</f>
        <v>0.81</v>
      </c>
      <c r="G72" s="170">
        <f>VLOOKUP(B72,'[2]Tabela'!$A$7:$F$2418,5,FALSE)</f>
        <v>0.78</v>
      </c>
      <c r="H72" s="7">
        <f t="shared" si="2"/>
        <v>2138.55</v>
      </c>
      <c r="I72" s="136"/>
    </row>
    <row r="73" spans="1:9" ht="30">
      <c r="A73" s="18" t="s">
        <v>206</v>
      </c>
      <c r="B73" s="18">
        <v>71194</v>
      </c>
      <c r="C73" s="191" t="str">
        <f>VLOOKUP(B73,'[2]Tabela'!$A$7:$F$2418,2,FALSE)</f>
        <v>ELETRODUTO PVC FLEXÍVEL - MANGUEIRA CORRUGADA - DIAM. 3/4"</v>
      </c>
      <c r="D73" s="6" t="str">
        <f>VLOOKUP(B73,'[2]Tabela'!$A$7:$F$2418,3,FALSE)</f>
        <v>M     </v>
      </c>
      <c r="E73" s="202">
        <v>855</v>
      </c>
      <c r="F73" s="170">
        <f>VLOOKUP(B73,'[2]Tabela'!$A$7:$F$2418,4,FALSE)</f>
        <v>0.98</v>
      </c>
      <c r="G73" s="170">
        <f>VLOOKUP(B73,'[2]Tabela'!$A$7:$F$2418,5,FALSE)</f>
        <v>2.21</v>
      </c>
      <c r="H73" s="7">
        <f t="shared" si="2"/>
        <v>2727.45</v>
      </c>
      <c r="I73" s="136"/>
    </row>
    <row r="74" spans="1:9" ht="30">
      <c r="A74" s="18" t="s">
        <v>207</v>
      </c>
      <c r="B74" s="18">
        <v>71195</v>
      </c>
      <c r="C74" s="191" t="str">
        <f>VLOOKUP(B74,'[2]Tabela'!$A$7:$F$2418,2,FALSE)</f>
        <v>ELETRODUTO PVC FLEXÍVEL - MANGUEIRA CORRUGADA - DIAM. 1"</v>
      </c>
      <c r="D74" s="6" t="str">
        <f>VLOOKUP(B74,'[2]Tabela'!$A$7:$F$2418,3,FALSE)</f>
        <v>M     </v>
      </c>
      <c r="E74" s="202">
        <v>104</v>
      </c>
      <c r="F74" s="170">
        <f>VLOOKUP(B74,'[2]Tabela'!$A$7:$F$2418,4,FALSE)</f>
        <v>1.36</v>
      </c>
      <c r="G74" s="170">
        <f>VLOOKUP(B74,'[2]Tabela'!$A$7:$F$2418,5,FALSE)</f>
        <v>2.6</v>
      </c>
      <c r="H74" s="7">
        <f t="shared" si="2"/>
        <v>411.84</v>
      </c>
      <c r="I74" s="136"/>
    </row>
    <row r="75" spans="1:9" ht="30">
      <c r="A75" s="18" t="s">
        <v>208</v>
      </c>
      <c r="B75" s="18">
        <v>71241</v>
      </c>
      <c r="C75" s="191" t="str">
        <f>VLOOKUP(B75,'[2]Tabela'!$A$7:$F$2418,2,FALSE)</f>
        <v>ELETRODUTO PVC FLEXIVEL (MANGUEIRA)DIAM.3/4"</v>
      </c>
      <c r="D75" s="6" t="str">
        <f>VLOOKUP(B75,'[2]Tabela'!$A$7:$F$2418,3,FALSE)</f>
        <v>M     </v>
      </c>
      <c r="E75" s="202">
        <v>10</v>
      </c>
      <c r="F75" s="170">
        <f>VLOOKUP(B75,'[2]Tabela'!$A$7:$F$2418,4,FALSE)</f>
        <v>0.87</v>
      </c>
      <c r="G75" s="170">
        <f>VLOOKUP(B75,'[2]Tabela'!$A$7:$F$2418,5,FALSE)</f>
        <v>2.21</v>
      </c>
      <c r="H75" s="7">
        <f t="shared" si="2"/>
        <v>30.8</v>
      </c>
      <c r="I75" s="136"/>
    </row>
    <row r="76" spans="1:9" ht="15">
      <c r="A76" s="18" t="s">
        <v>209</v>
      </c>
      <c r="B76" s="18">
        <v>70581</v>
      </c>
      <c r="C76" s="191" t="str">
        <f>VLOOKUP(B76,'[2]Tabela'!$A$7:$F$2418,2,FALSE)</f>
        <v>CABO SINTENAX 1 KV No. 2,5 MM2</v>
      </c>
      <c r="D76" s="6" t="str">
        <f>VLOOKUP(B76,'[2]Tabela'!$A$7:$F$2418,3,FALSE)</f>
        <v>M     </v>
      </c>
      <c r="E76" s="202">
        <v>30</v>
      </c>
      <c r="F76" s="170">
        <f>VLOOKUP(B76,'[2]Tabela'!$A$7:$F$2418,4,FALSE)</f>
        <v>0.79</v>
      </c>
      <c r="G76" s="170">
        <f>VLOOKUP(B76,'[2]Tabela'!$A$7:$F$2418,5,FALSE)</f>
        <v>0.71</v>
      </c>
      <c r="H76" s="7">
        <f t="shared" si="2"/>
        <v>45</v>
      </c>
      <c r="I76" s="136"/>
    </row>
    <row r="77" spans="1:9" ht="15">
      <c r="A77" s="18" t="s">
        <v>210</v>
      </c>
      <c r="B77" s="18">
        <v>71330</v>
      </c>
      <c r="C77" s="191" t="str">
        <f>VLOOKUP(B77,'[2]Tabela'!$A$7:$F$2418,2,FALSE)</f>
        <v>FITA ISOLANTE, ROLO DE 10,00 M</v>
      </c>
      <c r="D77" s="6" t="str">
        <f>VLOOKUP(B77,'[2]Tabela'!$A$7:$F$2418,3,FALSE)</f>
        <v>Un    </v>
      </c>
      <c r="E77" s="202">
        <v>10</v>
      </c>
      <c r="F77" s="170">
        <f>VLOOKUP(B77,'[2]Tabela'!$A$7:$F$2418,4,FALSE)</f>
        <v>2.03</v>
      </c>
      <c r="G77" s="170">
        <f>VLOOKUP(B77,'[2]Tabela'!$A$7:$F$2418,5,FALSE)</f>
        <v>2.6</v>
      </c>
      <c r="H77" s="7">
        <f t="shared" si="2"/>
        <v>46.3</v>
      </c>
      <c r="I77" s="136"/>
    </row>
    <row r="78" spans="1:9" ht="15">
      <c r="A78" s="18" t="s">
        <v>211</v>
      </c>
      <c r="B78" s="18">
        <v>71320</v>
      </c>
      <c r="C78" s="191" t="str">
        <f>VLOOKUP(B78,'[2]Tabela'!$A$7:$F$2418,2,FALSE)</f>
        <v>FITA DE AUTO FUSAO, ROLO DE 2,00 M</v>
      </c>
      <c r="D78" s="6" t="str">
        <f>VLOOKUP(B78,'[2]Tabela'!$A$7:$F$2418,3,FALSE)</f>
        <v>Un    </v>
      </c>
      <c r="E78" s="202">
        <v>3</v>
      </c>
      <c r="F78" s="170">
        <f>VLOOKUP(B78,'[2]Tabela'!$A$7:$F$2418,4,FALSE)</f>
        <v>2.84</v>
      </c>
      <c r="G78" s="170">
        <f>VLOOKUP(B78,'[2]Tabela'!$A$7:$F$2418,5,FALSE)</f>
        <v>0.66</v>
      </c>
      <c r="H78" s="7">
        <f t="shared" si="2"/>
        <v>10.5</v>
      </c>
      <c r="I78" s="136"/>
    </row>
    <row r="79" spans="1:9" ht="15">
      <c r="A79" s="18" t="s">
        <v>212</v>
      </c>
      <c r="B79" s="18">
        <v>71273</v>
      </c>
      <c r="C79" s="191" t="str">
        <f>VLOOKUP(B79,'[2]Tabela'!$A$7:$F$2418,2,FALSE)</f>
        <v>EXTINTOR PO QUIMICO SECO (6 KG)</v>
      </c>
      <c r="D79" s="6" t="str">
        <f>VLOOKUP(B79,'[2]Tabela'!$A$7:$F$2418,3,FALSE)</f>
        <v>Un    </v>
      </c>
      <c r="E79" s="202">
        <v>1</v>
      </c>
      <c r="F79" s="170">
        <f>VLOOKUP(B79,'[2]Tabela'!$A$7:$F$2418,4,FALSE)</f>
        <v>80</v>
      </c>
      <c r="G79" s="170">
        <f>VLOOKUP(B79,'[2]Tabela'!$A$7:$F$2418,5,FALSE)</f>
        <v>0</v>
      </c>
      <c r="H79" s="7">
        <f>ROUND((F79+G79)*E79,2)</f>
        <v>80</v>
      </c>
      <c r="I79" s="136"/>
    </row>
    <row r="80" spans="1:9" ht="15">
      <c r="A80" s="18" t="s">
        <v>213</v>
      </c>
      <c r="B80" s="18">
        <v>71274</v>
      </c>
      <c r="C80" s="191" t="str">
        <f>VLOOKUP(B80,'[2]Tabela'!$A$7:$F$2418,2,FALSE)</f>
        <v>EXTINTOR AGUA PRESSURIZADA (10 LITROS)</v>
      </c>
      <c r="D80" s="6" t="str">
        <f>VLOOKUP(B80,'[2]Tabela'!$A$7:$F$2418,3,FALSE)</f>
        <v>Un    </v>
      </c>
      <c r="E80" s="202">
        <v>1</v>
      </c>
      <c r="F80" s="170">
        <f>VLOOKUP(B80,'[2]Tabela'!$A$7:$F$2418,4,FALSE)</f>
        <v>80</v>
      </c>
      <c r="G80" s="170">
        <f>VLOOKUP(B80,'[2]Tabela'!$A$7:$F$2418,5,FALSE)</f>
        <v>0</v>
      </c>
      <c r="H80" s="7">
        <f>ROUND((F80+G80)*E80,2)</f>
        <v>80</v>
      </c>
      <c r="I80" s="136"/>
    </row>
    <row r="81" spans="1:9" ht="15">
      <c r="A81" s="18"/>
      <c r="B81" s="18"/>
      <c r="C81" s="5"/>
      <c r="D81" s="6"/>
      <c r="E81" s="204"/>
      <c r="F81" s="7"/>
      <c r="G81" s="7"/>
      <c r="H81" s="7"/>
      <c r="I81" s="136">
        <f>SUM(H47:H80)</f>
        <v>19754.519999999997</v>
      </c>
    </row>
    <row r="82" spans="1:9" ht="15">
      <c r="A82" s="14"/>
      <c r="B82" s="14"/>
      <c r="C82" s="15"/>
      <c r="D82" s="134"/>
      <c r="E82" s="204"/>
      <c r="F82" s="7"/>
      <c r="G82" s="7"/>
      <c r="H82" s="7"/>
      <c r="I82" s="136"/>
    </row>
    <row r="83" spans="1:9" ht="15">
      <c r="A83" s="14" t="s">
        <v>33</v>
      </c>
      <c r="B83" s="205">
        <v>80000</v>
      </c>
      <c r="C83" s="201" t="str">
        <f>VLOOKUP(B83,'[2]Tabela'!$A$7:$F$2418,2,FALSE)</f>
        <v>INSTALACOES HIDRO-SANITARIAS</v>
      </c>
      <c r="D83" s="134"/>
      <c r="E83" s="202"/>
      <c r="F83" s="7"/>
      <c r="G83" s="7"/>
      <c r="H83" s="7"/>
      <c r="I83" s="136"/>
    </row>
    <row r="84" spans="1:9" ht="15">
      <c r="A84" s="14" t="s">
        <v>34</v>
      </c>
      <c r="B84" s="14">
        <v>81000</v>
      </c>
      <c r="C84" s="15" t="s">
        <v>214</v>
      </c>
      <c r="D84" s="6" t="str">
        <f>VLOOKUP(B84,'[1]Sheet1'!$A$9:$F$3600,3,FALSE)</f>
        <v> </v>
      </c>
      <c r="E84" s="202"/>
      <c r="F84" s="7"/>
      <c r="G84" s="7"/>
      <c r="H84" s="7"/>
      <c r="I84" s="136"/>
    </row>
    <row r="85" spans="1:9" ht="15">
      <c r="A85" s="18" t="s">
        <v>215</v>
      </c>
      <c r="B85" s="18">
        <v>80502</v>
      </c>
      <c r="C85" s="191" t="str">
        <f>VLOOKUP(B85,'[2]Tabela'!$A$7:$F$2418,2,FALSE)</f>
        <v>VASO SANITARIO</v>
      </c>
      <c r="D85" s="6" t="str">
        <f>VLOOKUP(B85,'[2]Tabela'!$A$7:$F$2418,3,FALSE)</f>
        <v>Un    </v>
      </c>
      <c r="E85" s="202">
        <v>14</v>
      </c>
      <c r="F85" s="170">
        <f>VLOOKUP(B85,'[2]Tabela'!$A$7:$F$2418,4,FALSE)</f>
        <v>126.97</v>
      </c>
      <c r="G85" s="170">
        <f>VLOOKUP(B85,'[2]Tabela'!$A$7:$F$2418,5,FALSE)</f>
        <v>13</v>
      </c>
      <c r="H85" s="7">
        <f aca="true" t="shared" si="3" ref="H85:H111">ROUND((F85+G85)*E85,2)</f>
        <v>1959.58</v>
      </c>
      <c r="I85" s="136"/>
    </row>
    <row r="86" spans="1:9" ht="15">
      <c r="A86" s="18" t="s">
        <v>216</v>
      </c>
      <c r="B86" s="18">
        <v>80515</v>
      </c>
      <c r="C86" s="191" t="str">
        <f>VLOOKUP(B86,'[2]Tabela'!$A$7:$F$2418,2,FALSE)</f>
        <v>VALVULA DE DESCARGA  - CROMADA</v>
      </c>
      <c r="D86" s="6" t="str">
        <f>VLOOKUP(B86,'[2]Tabela'!$A$7:$F$2418,3,FALSE)</f>
        <v>Un    </v>
      </c>
      <c r="E86" s="202">
        <v>15</v>
      </c>
      <c r="F86" s="170">
        <f>VLOOKUP(B86,'[2]Tabela'!$A$7:$F$2418,4,FALSE)</f>
        <v>108.27</v>
      </c>
      <c r="G86" s="170">
        <f>VLOOKUP(B86,'[2]Tabela'!$A$7:$F$2418,5,FALSE)</f>
        <v>21.84</v>
      </c>
      <c r="H86" s="7">
        <f t="shared" si="3"/>
        <v>1951.65</v>
      </c>
      <c r="I86" s="136"/>
    </row>
    <row r="87" spans="1:9" ht="15">
      <c r="A87" s="18" t="s">
        <v>217</v>
      </c>
      <c r="B87" s="18">
        <v>80513</v>
      </c>
      <c r="C87" s="191" t="str">
        <f>VLOOKUP(B87,'[2]Tabela'!$A$7:$F$2418,2,FALSE)</f>
        <v>TUBO DESCARGA CURTO 1.1/2"</v>
      </c>
      <c r="D87" s="6" t="str">
        <f>VLOOKUP(B87,'[2]Tabela'!$A$7:$F$2418,3,FALSE)</f>
        <v>Un    </v>
      </c>
      <c r="E87" s="202">
        <v>15</v>
      </c>
      <c r="F87" s="170">
        <f>VLOOKUP(B87,'[2]Tabela'!$A$7:$F$2418,4,FALSE)</f>
        <v>5.26</v>
      </c>
      <c r="G87" s="170">
        <f>VLOOKUP(B87,'[2]Tabela'!$A$7:$F$2418,5,FALSE)</f>
        <v>4.16</v>
      </c>
      <c r="H87" s="7">
        <f t="shared" si="3"/>
        <v>141.3</v>
      </c>
      <c r="I87" s="136"/>
    </row>
    <row r="88" spans="1:9" ht="30">
      <c r="A88" s="18" t="s">
        <v>218</v>
      </c>
      <c r="B88" s="18">
        <v>80514</v>
      </c>
      <c r="C88" s="191" t="str">
        <f>VLOOKUP(B88,'[2]Tabela'!$A$7:$F$2418,2,FALSE)</f>
        <v>TUBO DE LIGACAO PVC CROMADO 1.1/2" (ENTRADA)</v>
      </c>
      <c r="D88" s="6" t="str">
        <f>VLOOKUP(B88,'[2]Tabela'!$A$7:$F$2418,3,FALSE)</f>
        <v>Un    </v>
      </c>
      <c r="E88" s="202">
        <v>15</v>
      </c>
      <c r="F88" s="170">
        <f>VLOOKUP(B88,'[2]Tabela'!$A$7:$F$2418,4,FALSE)</f>
        <v>39</v>
      </c>
      <c r="G88" s="170">
        <f>VLOOKUP(B88,'[2]Tabela'!$A$7:$F$2418,5,FALSE)</f>
        <v>1.82</v>
      </c>
      <c r="H88" s="7">
        <f t="shared" si="3"/>
        <v>612.3</v>
      </c>
      <c r="I88" s="136"/>
    </row>
    <row r="89" spans="1:9" ht="30">
      <c r="A89" s="18" t="s">
        <v>219</v>
      </c>
      <c r="B89" s="18">
        <v>80520</v>
      </c>
      <c r="C89" s="191" t="str">
        <f>VLOOKUP(B89,'[2]Tabela'!$A$7:$F$2418,2,FALSE)</f>
        <v>CONJUNTO DE FIXACAO P/VASO SANITARIO (PAR)</v>
      </c>
      <c r="D89" s="6" t="str">
        <f>VLOOKUP(B89,'[2]Tabela'!$A$7:$F$2418,3,FALSE)</f>
        <v>CJ    </v>
      </c>
      <c r="E89" s="202">
        <v>15</v>
      </c>
      <c r="F89" s="170">
        <f>VLOOKUP(B89,'[2]Tabela'!$A$7:$F$2418,4,FALSE)</f>
        <v>4.45</v>
      </c>
      <c r="G89" s="170">
        <f>VLOOKUP(B89,'[2]Tabela'!$A$7:$F$2418,5,FALSE)</f>
        <v>2.6</v>
      </c>
      <c r="H89" s="7">
        <f t="shared" si="3"/>
        <v>105.75</v>
      </c>
      <c r="I89" s="136"/>
    </row>
    <row r="90" spans="1:9" ht="15">
      <c r="A90" s="18" t="s">
        <v>220</v>
      </c>
      <c r="B90" s="18">
        <v>80526</v>
      </c>
      <c r="C90" s="191" t="str">
        <f>VLOOKUP(B90,'[2]Tabela'!$A$7:$F$2418,2,FALSE)</f>
        <v>TAMPA PARA VASO SANITARIO 1ª LINHA</v>
      </c>
      <c r="D90" s="6" t="str">
        <f>VLOOKUP(B90,'[2]Tabela'!$A$7:$F$2418,3,FALSE)</f>
        <v>Un    </v>
      </c>
      <c r="E90" s="202">
        <v>15</v>
      </c>
      <c r="F90" s="170">
        <f>VLOOKUP(B90,'[2]Tabela'!$A$7:$F$2418,4,FALSE)</f>
        <v>65</v>
      </c>
      <c r="G90" s="170">
        <f>VLOOKUP(B90,'[2]Tabela'!$A$7:$F$2418,5,FALSE)</f>
        <v>0.8</v>
      </c>
      <c r="H90" s="7">
        <f t="shared" si="3"/>
        <v>987</v>
      </c>
      <c r="I90" s="136"/>
    </row>
    <row r="91" spans="1:9" ht="15">
      <c r="A91" s="18" t="s">
        <v>221</v>
      </c>
      <c r="B91" s="18">
        <v>80532</v>
      </c>
      <c r="C91" s="191" t="str">
        <f>VLOOKUP(B91,'[2]Tabela'!$A$7:$F$2418,2,FALSE)</f>
        <v>PORTA PAPEL HIGIENICO EM INOX</v>
      </c>
      <c r="D91" s="6" t="str">
        <f>VLOOKUP(B91,'[2]Tabela'!$A$7:$F$2418,3,FALSE)</f>
        <v>Un    </v>
      </c>
      <c r="E91" s="202">
        <f>E85</f>
        <v>14</v>
      </c>
      <c r="F91" s="170">
        <f>VLOOKUP(B91,'[2]Tabela'!$A$7:$F$2418,4,FALSE)</f>
        <v>38</v>
      </c>
      <c r="G91" s="170">
        <f>VLOOKUP(B91,'[2]Tabela'!$A$7:$F$2418,5,FALSE)</f>
        <v>4.5600000000000005</v>
      </c>
      <c r="H91" s="7">
        <f t="shared" si="3"/>
        <v>595.84</v>
      </c>
      <c r="I91" s="136"/>
    </row>
    <row r="92" spans="1:9" ht="15">
      <c r="A92" s="18" t="s">
        <v>222</v>
      </c>
      <c r="B92" s="18">
        <v>80542</v>
      </c>
      <c r="C92" s="191" t="str">
        <f>VLOOKUP(B92,'[2]Tabela'!$A$7:$F$2418,2,FALSE)</f>
        <v>LAVATORIO MEDIO S/COLUNA</v>
      </c>
      <c r="D92" s="6" t="str">
        <f>VLOOKUP(B92,'[2]Tabela'!$A$7:$F$2418,3,FALSE)</f>
        <v>Un    </v>
      </c>
      <c r="E92" s="202">
        <v>19</v>
      </c>
      <c r="F92" s="170">
        <f>VLOOKUP(B92,'[2]Tabela'!$A$7:$F$2418,4,FALSE)</f>
        <v>41</v>
      </c>
      <c r="G92" s="170">
        <f>VLOOKUP(B92,'[2]Tabela'!$A$7:$F$2418,5,FALSE)</f>
        <v>6.5</v>
      </c>
      <c r="H92" s="7">
        <f t="shared" si="3"/>
        <v>902.5</v>
      </c>
      <c r="I92" s="136"/>
    </row>
    <row r="93" spans="1:9" ht="15">
      <c r="A93" s="18" t="s">
        <v>223</v>
      </c>
      <c r="B93" s="18">
        <v>80590</v>
      </c>
      <c r="C93" s="191" t="str">
        <f>VLOOKUP(B93,'[2]Tabela'!$A$7:$F$2418,2,FALSE)</f>
        <v>CUBA DE LOUCA DE EMBUTIR OVAL</v>
      </c>
      <c r="D93" s="6" t="str">
        <f>VLOOKUP(B93,'[2]Tabela'!$A$7:$F$2418,3,FALSE)</f>
        <v>Un    </v>
      </c>
      <c r="E93" s="202">
        <v>16</v>
      </c>
      <c r="F93" s="170">
        <f>VLOOKUP(B93,'[2]Tabela'!$A$7:$F$2418,4,FALSE)</f>
        <v>34.3</v>
      </c>
      <c r="G93" s="170">
        <f>VLOOKUP(B93,'[2]Tabela'!$A$7:$F$2418,5,FALSE)</f>
        <v>4.42</v>
      </c>
      <c r="H93" s="7">
        <f t="shared" si="3"/>
        <v>619.52</v>
      </c>
      <c r="I93" s="136"/>
    </row>
    <row r="94" spans="1:9" ht="15">
      <c r="A94" s="18" t="s">
        <v>224</v>
      </c>
      <c r="B94" s="18">
        <v>80550</v>
      </c>
      <c r="C94" s="191" t="str">
        <f>VLOOKUP(B94,'[2]Tabela'!$A$7:$F$2418,2,FALSE)</f>
        <v>FIXACAO P/LAVATORIO (PAR)</v>
      </c>
      <c r="D94" s="6" t="str">
        <f>VLOOKUP(B94,'[2]Tabela'!$A$7:$F$2418,3,FALSE)</f>
        <v>PAR   </v>
      </c>
      <c r="E94" s="202">
        <f>E92</f>
        <v>19</v>
      </c>
      <c r="F94" s="170">
        <f>VLOOKUP(B94,'[2]Tabela'!$A$7:$F$2418,4,FALSE)</f>
        <v>3.4</v>
      </c>
      <c r="G94" s="170">
        <f>VLOOKUP(B94,'[2]Tabela'!$A$7:$F$2418,5,FALSE)</f>
        <v>1.96</v>
      </c>
      <c r="H94" s="7">
        <f t="shared" si="3"/>
        <v>101.84</v>
      </c>
      <c r="I94" s="136"/>
    </row>
    <row r="95" spans="1:9" ht="30">
      <c r="A95" s="18" t="s">
        <v>225</v>
      </c>
      <c r="B95" s="18">
        <v>80555</v>
      </c>
      <c r="C95" s="191" t="str">
        <f>VLOOKUP(B95,'[2]Tabela'!$A$7:$F$2418,2,FALSE)</f>
        <v>LIGACAO FLEXIVEL P/LAVATORIO METALICO DIAM.1/2"</v>
      </c>
      <c r="D95" s="6" t="str">
        <f>VLOOKUP(B95,'[2]Tabela'!$A$7:$F$2418,3,FALSE)</f>
        <v>Un    </v>
      </c>
      <c r="E95" s="202">
        <f>E92+E93+E108</f>
        <v>39</v>
      </c>
      <c r="F95" s="170">
        <f>VLOOKUP(B95,'[2]Tabela'!$A$7:$F$2418,4,FALSE)</f>
        <v>8.02</v>
      </c>
      <c r="G95" s="170">
        <f>VLOOKUP(B95,'[2]Tabela'!$A$7:$F$2418,5,FALSE)</f>
        <v>3.26</v>
      </c>
      <c r="H95" s="7">
        <f t="shared" si="3"/>
        <v>439.92</v>
      </c>
      <c r="I95" s="136"/>
    </row>
    <row r="96" spans="1:9" ht="15">
      <c r="A96" s="18" t="s">
        <v>226</v>
      </c>
      <c r="B96" s="18">
        <v>80570</v>
      </c>
      <c r="C96" s="191" t="str">
        <f>VLOOKUP(B96,'[2]Tabela'!$A$7:$F$2418,2,FALSE)</f>
        <v>TORNEIRA P/LAVATORIO DIAMETRO 1/2"</v>
      </c>
      <c r="D96" s="6" t="str">
        <f>VLOOKUP(B96,'[2]Tabela'!$A$7:$F$2418,3,FALSE)</f>
        <v>Un    </v>
      </c>
      <c r="E96" s="202">
        <f>E92+E93</f>
        <v>35</v>
      </c>
      <c r="F96" s="170">
        <f>VLOOKUP(B96,'[2]Tabela'!$A$7:$F$2418,4,FALSE)</f>
        <v>106.02</v>
      </c>
      <c r="G96" s="170">
        <f>VLOOKUP(B96,'[2]Tabela'!$A$7:$F$2418,5,FALSE)</f>
        <v>1.54</v>
      </c>
      <c r="H96" s="7">
        <f t="shared" si="3"/>
        <v>3764.6</v>
      </c>
      <c r="I96" s="136"/>
    </row>
    <row r="97" spans="1:9" ht="15">
      <c r="A97" s="18" t="s">
        <v>227</v>
      </c>
      <c r="B97" s="18">
        <v>80560</v>
      </c>
      <c r="C97" s="191" t="str">
        <f>VLOOKUP(B97,'[2]Tabela'!$A$7:$F$2418,2,FALSE)</f>
        <v>SIFAO P/LAVATORIO METALICO DIAM.1"X1.1/2"</v>
      </c>
      <c r="D97" s="6" t="str">
        <f>VLOOKUP(B97,'[2]Tabela'!$A$7:$F$2418,3,FALSE)</f>
        <v>Un    </v>
      </c>
      <c r="E97" s="202">
        <f>E92+E93</f>
        <v>35</v>
      </c>
      <c r="F97" s="170">
        <f>VLOOKUP(B97,'[2]Tabela'!$A$7:$F$2418,4,FALSE)</f>
        <v>70.02</v>
      </c>
      <c r="G97" s="170">
        <f>VLOOKUP(B97,'[2]Tabela'!$A$7:$F$2418,5,FALSE)</f>
        <v>4.68</v>
      </c>
      <c r="H97" s="7">
        <f t="shared" si="3"/>
        <v>2614.5</v>
      </c>
      <c r="I97" s="136"/>
    </row>
    <row r="98" spans="1:9" ht="30">
      <c r="A98" s="18" t="s">
        <v>228</v>
      </c>
      <c r="B98" s="18">
        <v>80580</v>
      </c>
      <c r="C98" s="191" t="str">
        <f>VLOOKUP(B98,'[2]Tabela'!$A$7:$F$2418,2,FALSE)</f>
        <v>VALVULA P/LAVATORIO OU BEBEDOURO METALICO DIAMETRO 1"</v>
      </c>
      <c r="D98" s="6" t="str">
        <f>VLOOKUP(B98,'[2]Tabela'!$A$7:$F$2418,3,FALSE)</f>
        <v>Un    </v>
      </c>
      <c r="E98" s="202">
        <f>E92+E93</f>
        <v>35</v>
      </c>
      <c r="F98" s="170">
        <f>VLOOKUP(B98,'[2]Tabela'!$A$7:$F$2418,4,FALSE)</f>
        <v>10</v>
      </c>
      <c r="G98" s="170">
        <f>VLOOKUP(B98,'[2]Tabela'!$A$7:$F$2418,5,FALSE)</f>
        <v>1.96</v>
      </c>
      <c r="H98" s="7">
        <f t="shared" si="3"/>
        <v>418.6</v>
      </c>
      <c r="I98" s="136"/>
    </row>
    <row r="99" spans="1:9" ht="15">
      <c r="A99" s="18" t="s">
        <v>229</v>
      </c>
      <c r="B99" s="18" t="s">
        <v>56</v>
      </c>
      <c r="C99" s="5" t="s">
        <v>230</v>
      </c>
      <c r="D99" s="6" t="s">
        <v>95</v>
      </c>
      <c r="E99" s="202">
        <v>31</v>
      </c>
      <c r="F99" s="202">
        <f>'[10]composições '!F55</f>
        <v>46</v>
      </c>
      <c r="G99" s="202">
        <f>'[10]composições '!G55</f>
        <v>5.3</v>
      </c>
      <c r="H99" s="7">
        <f t="shared" si="3"/>
        <v>1590.3</v>
      </c>
      <c r="I99" s="136"/>
    </row>
    <row r="100" spans="1:9" ht="15">
      <c r="A100" s="18" t="s">
        <v>231</v>
      </c>
      <c r="B100" s="18" t="s">
        <v>56</v>
      </c>
      <c r="C100" s="5" t="s">
        <v>232</v>
      </c>
      <c r="D100" s="6" t="s">
        <v>95</v>
      </c>
      <c r="E100" s="202">
        <f>E99</f>
        <v>31</v>
      </c>
      <c r="F100" s="202">
        <f>'[10]composições '!F63</f>
        <v>40</v>
      </c>
      <c r="G100" s="202">
        <f>'[10]composições '!G63</f>
        <v>4.77</v>
      </c>
      <c r="H100" s="7">
        <f t="shared" si="3"/>
        <v>1387.87</v>
      </c>
      <c r="I100" s="136"/>
    </row>
    <row r="101" spans="1:9" ht="30">
      <c r="A101" s="18" t="s">
        <v>233</v>
      </c>
      <c r="B101" s="18">
        <v>80721</v>
      </c>
      <c r="C101" s="191" t="str">
        <f>VLOOKUP(B101,'[2]Tabela'!$A$7:$F$2418,2,FALSE)</f>
        <v>CHUVEIRO ELETRICO PVC  C/BRACO METALICO</v>
      </c>
      <c r="D101" s="6" t="str">
        <f>VLOOKUP(B101,'[2]Tabela'!$A$7:$F$2418,3,FALSE)</f>
        <v>Un    </v>
      </c>
      <c r="E101" s="202">
        <v>3</v>
      </c>
      <c r="F101" s="170">
        <f>VLOOKUP(B101,'[2]Tabela'!$A$7:$F$2418,4,FALSE)</f>
        <v>51.72</v>
      </c>
      <c r="G101" s="170">
        <f>VLOOKUP(B101,'[2]Tabela'!$A$7:$F$2418,5,FALSE)</f>
        <v>3.85</v>
      </c>
      <c r="H101" s="7">
        <f t="shared" si="3"/>
        <v>166.71</v>
      </c>
      <c r="I101" s="136"/>
    </row>
    <row r="102" spans="1:9" ht="15">
      <c r="A102" s="18" t="s">
        <v>234</v>
      </c>
      <c r="B102" s="18">
        <v>80730</v>
      </c>
      <c r="C102" s="191" t="str">
        <f>VLOOKUP(B102,'[2]Tabela'!$A$7:$F$2418,2,FALSE)</f>
        <v>CABIDE TIPO GANCHO (LOUCA)</v>
      </c>
      <c r="D102" s="6" t="str">
        <f>VLOOKUP(B102,'[2]Tabela'!$A$7:$F$2418,3,FALSE)</f>
        <v>Un    </v>
      </c>
      <c r="E102" s="202">
        <v>11</v>
      </c>
      <c r="F102" s="170">
        <f>VLOOKUP(B102,'[2]Tabela'!$A$7:$F$2418,4,FALSE)</f>
        <v>11.23</v>
      </c>
      <c r="G102" s="170">
        <f>VLOOKUP(B102,'[2]Tabela'!$A$7:$F$2418,5,FALSE)</f>
        <v>5.52</v>
      </c>
      <c r="H102" s="7">
        <f t="shared" si="3"/>
        <v>184.25</v>
      </c>
      <c r="I102" s="136"/>
    </row>
    <row r="103" spans="1:9" ht="15">
      <c r="A103" s="18" t="s">
        <v>235</v>
      </c>
      <c r="B103" s="18">
        <v>80741</v>
      </c>
      <c r="C103" s="191" t="str">
        <f>VLOOKUP(B103,'[2]Tabela'!$A$7:$F$2418,2,FALSE)</f>
        <v>SABONETEIRA EM INOX</v>
      </c>
      <c r="D103" s="6" t="str">
        <f>VLOOKUP(B103,'[2]Tabela'!$A$7:$F$2418,3,FALSE)</f>
        <v>Un    </v>
      </c>
      <c r="E103" s="202">
        <f>E101</f>
        <v>3</v>
      </c>
      <c r="F103" s="170">
        <f>VLOOKUP(B103,'[2]Tabela'!$A$7:$F$2418,4,FALSE)</f>
        <v>38</v>
      </c>
      <c r="G103" s="170">
        <f>VLOOKUP(B103,'[2]Tabela'!$A$7:$F$2418,5,FALSE)</f>
        <v>3.26</v>
      </c>
      <c r="H103" s="7">
        <f t="shared" si="3"/>
        <v>123.78</v>
      </c>
      <c r="I103" s="136"/>
    </row>
    <row r="104" spans="1:9" ht="30">
      <c r="A104" s="18" t="s">
        <v>236</v>
      </c>
      <c r="B104" s="18">
        <v>80802</v>
      </c>
      <c r="C104" s="191" t="str">
        <f>VLOOKUP(B104,'[2]Tabela'!$A$7:$F$2418,2,FALSE)</f>
        <v>TANQUE MARMORE/GRANITO SINTÉTICO C/DUAS CUBAS E 1 BATEDOR</v>
      </c>
      <c r="D104" s="6" t="str">
        <f>VLOOKUP(B104,'[2]Tabela'!$A$7:$F$2418,3,FALSE)</f>
        <v>Un    </v>
      </c>
      <c r="E104" s="202">
        <v>1</v>
      </c>
      <c r="F104" s="170">
        <f>VLOOKUP(B104,'[2]Tabela'!$A$7:$F$2418,4,FALSE)</f>
        <v>189</v>
      </c>
      <c r="G104" s="170">
        <f>VLOOKUP(B104,'[2]Tabela'!$A$7:$F$2418,5,FALSE)</f>
        <v>19.5</v>
      </c>
      <c r="H104" s="7">
        <f t="shared" si="3"/>
        <v>208.5</v>
      </c>
      <c r="I104" s="136"/>
    </row>
    <row r="105" spans="1:9" ht="30">
      <c r="A105" s="18" t="s">
        <v>237</v>
      </c>
      <c r="B105" s="18">
        <v>80810</v>
      </c>
      <c r="C105" s="191" t="str">
        <f>VLOOKUP(B105,'[2]Tabela'!$A$7:$F$2418,2,FALSE)</f>
        <v>TORNEIRA DE PAREDE P/TANQUE DIAM.1/2" E 3/4"</v>
      </c>
      <c r="D105" s="6" t="str">
        <f>VLOOKUP(B105,'[2]Tabela'!$A$7:$F$2418,3,FALSE)</f>
        <v>Un    </v>
      </c>
      <c r="E105" s="202">
        <v>2</v>
      </c>
      <c r="F105" s="170">
        <f>VLOOKUP(B105,'[2]Tabela'!$A$7:$F$2418,4,FALSE)</f>
        <v>35.92</v>
      </c>
      <c r="G105" s="170">
        <f>VLOOKUP(B105,'[2]Tabela'!$A$7:$F$2418,5,FALSE)</f>
        <v>1.54</v>
      </c>
      <c r="H105" s="7">
        <f t="shared" si="3"/>
        <v>74.92</v>
      </c>
      <c r="I105" s="136"/>
    </row>
    <row r="106" spans="1:9" ht="15">
      <c r="A106" s="18" t="s">
        <v>238</v>
      </c>
      <c r="B106" s="18">
        <v>80820</v>
      </c>
      <c r="C106" s="191" t="str">
        <f>VLOOKUP(B106,'[2]Tabela'!$A$7:$F$2418,2,FALSE)</f>
        <v>SIFAO P/TANQUE 1" X 1.1/2" - PVC</v>
      </c>
      <c r="D106" s="6" t="str">
        <f>VLOOKUP(B106,'[2]Tabela'!$A$7:$F$2418,3,FALSE)</f>
        <v>Un    </v>
      </c>
      <c r="E106" s="202">
        <v>2</v>
      </c>
      <c r="F106" s="170">
        <f>VLOOKUP(B106,'[2]Tabela'!$A$7:$F$2418,4,FALSE)</f>
        <v>5.53</v>
      </c>
      <c r="G106" s="170">
        <f>VLOOKUP(B106,'[2]Tabela'!$A$7:$F$2418,5,FALSE)</f>
        <v>4.68</v>
      </c>
      <c r="H106" s="7">
        <f t="shared" si="3"/>
        <v>20.42</v>
      </c>
      <c r="I106" s="136"/>
    </row>
    <row r="107" spans="1:9" ht="15">
      <c r="A107" s="18" t="s">
        <v>239</v>
      </c>
      <c r="B107" s="18">
        <v>80831</v>
      </c>
      <c r="C107" s="191" t="str">
        <f>VLOOKUP(B107,'[2]Tabela'!$A$7:$F$2418,2,FALSE)</f>
        <v>VALVULA P/TANQUE PVC</v>
      </c>
      <c r="D107" s="6" t="str">
        <f>VLOOKUP(B107,'[2]Tabela'!$A$7:$F$2418,3,FALSE)</f>
        <v>Un    </v>
      </c>
      <c r="E107" s="202">
        <v>2</v>
      </c>
      <c r="F107" s="170">
        <f>VLOOKUP(B107,'[2]Tabela'!$A$7:$F$2418,4,FALSE)</f>
        <v>2.4</v>
      </c>
      <c r="G107" s="170">
        <f>VLOOKUP(B107,'[2]Tabela'!$A$7:$F$2418,5,FALSE)</f>
        <v>2.6</v>
      </c>
      <c r="H107" s="7">
        <f t="shared" si="3"/>
        <v>10</v>
      </c>
      <c r="I107" s="136"/>
    </row>
    <row r="108" spans="1:9" ht="30">
      <c r="A108" s="18" t="s">
        <v>240</v>
      </c>
      <c r="B108" s="18">
        <v>80688</v>
      </c>
      <c r="C108" s="191" t="str">
        <f>VLOOKUP(B108,'[2]Tabela'!$A$7:$F$2418,2,FALSE)</f>
        <v>CUBA INOX 46X30X15CM E=0,6MM-AÇO 304 (CUBA Nº 1)</v>
      </c>
      <c r="D108" s="6" t="str">
        <f>VLOOKUP(B108,'[2]Tabela'!$A$7:$F$2418,3,FALSE)</f>
        <v>Un    </v>
      </c>
      <c r="E108" s="202">
        <v>4</v>
      </c>
      <c r="F108" s="170">
        <f>VLOOKUP(B108,'[2]Tabela'!$A$7:$F$2418,4,FALSE)</f>
        <v>137.5</v>
      </c>
      <c r="G108" s="170">
        <f>VLOOKUP(B108,'[2]Tabela'!$A$7:$F$2418,5,FALSE)</f>
        <v>4.42</v>
      </c>
      <c r="H108" s="7">
        <f t="shared" si="3"/>
        <v>567.68</v>
      </c>
      <c r="I108" s="136"/>
    </row>
    <row r="109" spans="1:9" ht="15">
      <c r="A109" s="18" t="s">
        <v>241</v>
      </c>
      <c r="B109" s="18">
        <v>80660</v>
      </c>
      <c r="C109" s="191" t="str">
        <f>VLOOKUP(B109,'[2]Tabela'!$A$7:$F$2418,2,FALSE)</f>
        <v>TORNEIRA P/PIA DIAM. 1/2" E 3/4" PAREDE</v>
      </c>
      <c r="D109" s="6" t="str">
        <f>VLOOKUP(B109,'[2]Tabela'!$A$7:$F$2418,3,FALSE)</f>
        <v>Un    </v>
      </c>
      <c r="E109" s="202">
        <f>E108</f>
        <v>4</v>
      </c>
      <c r="F109" s="170">
        <f>VLOOKUP(B109,'[2]Tabela'!$A$7:$F$2418,4,FALSE)</f>
        <v>46.02</v>
      </c>
      <c r="G109" s="170">
        <f>VLOOKUP(B109,'[2]Tabela'!$A$7:$F$2418,5,FALSE)</f>
        <v>1.54</v>
      </c>
      <c r="H109" s="7">
        <f t="shared" si="3"/>
        <v>190.24</v>
      </c>
      <c r="I109" s="136"/>
    </row>
    <row r="110" spans="1:9" ht="30">
      <c r="A110" s="18" t="s">
        <v>242</v>
      </c>
      <c r="B110" s="18">
        <v>80680</v>
      </c>
      <c r="C110" s="191" t="str">
        <f>VLOOKUP(B110,'[2]Tabela'!$A$7:$F$2418,2,FALSE)</f>
        <v>VALVULA P/PIA TIPO AMERICANA DIAM.3.1/2" (METAL)</v>
      </c>
      <c r="D110" s="6" t="str">
        <f>VLOOKUP(B110,'[2]Tabela'!$A$7:$F$2418,3,FALSE)</f>
        <v>Un    </v>
      </c>
      <c r="E110" s="202">
        <f>E108</f>
        <v>4</v>
      </c>
      <c r="F110" s="170">
        <f>VLOOKUP(B110,'[2]Tabela'!$A$7:$F$2418,4,FALSE)</f>
        <v>20.14</v>
      </c>
      <c r="G110" s="170">
        <f>VLOOKUP(B110,'[2]Tabela'!$A$7:$F$2418,5,FALSE)</f>
        <v>2.86</v>
      </c>
      <c r="H110" s="7">
        <f t="shared" si="3"/>
        <v>92</v>
      </c>
      <c r="I110" s="136"/>
    </row>
    <row r="111" spans="1:9" ht="15">
      <c r="A111" s="18" t="s">
        <v>243</v>
      </c>
      <c r="B111" s="18">
        <v>80670</v>
      </c>
      <c r="C111" s="191" t="str">
        <f>VLOOKUP(B111,'[2]Tabela'!$A$7:$F$2418,2,FALSE)</f>
        <v>SIFAO P/PIA 1.1/2" X 2" METAL</v>
      </c>
      <c r="D111" s="6" t="str">
        <f>VLOOKUP(B111,'[2]Tabela'!$A$7:$F$2418,3,FALSE)</f>
        <v>Un    </v>
      </c>
      <c r="E111" s="202">
        <f>E108</f>
        <v>4</v>
      </c>
      <c r="F111" s="170">
        <f>VLOOKUP(B111,'[2]Tabela'!$A$7:$F$2418,4,FALSE)</f>
        <v>46.03</v>
      </c>
      <c r="G111" s="170">
        <f>VLOOKUP(B111,'[2]Tabela'!$A$7:$F$2418,5,FALSE)</f>
        <v>4.68</v>
      </c>
      <c r="H111" s="7">
        <f t="shared" si="3"/>
        <v>202.84</v>
      </c>
      <c r="I111" s="136"/>
    </row>
    <row r="112" spans="1:9" ht="15">
      <c r="A112" s="18" t="s">
        <v>244</v>
      </c>
      <c r="B112" s="18">
        <v>80751</v>
      </c>
      <c r="C112" s="191" t="str">
        <f>VLOOKUP(B112,'[2]Tabela'!$A$7:$F$2418,2,FALSE)</f>
        <v>FILTRO P/BEBEDOURO</v>
      </c>
      <c r="D112" s="6" t="str">
        <f>VLOOKUP(B112,'[2]Tabela'!$A$7:$F$2418,3,FALSE)</f>
        <v>Un    </v>
      </c>
      <c r="E112" s="202">
        <v>2</v>
      </c>
      <c r="F112" s="170">
        <f>VLOOKUP(B112,'[2]Tabela'!$A$7:$F$2418,4,FALSE)</f>
        <v>199.02</v>
      </c>
      <c r="G112" s="170">
        <f>VLOOKUP(B112,'[2]Tabela'!$A$7:$F$2418,5,FALSE)</f>
        <v>3.26</v>
      </c>
      <c r="H112" s="7">
        <f>ROUND((F112+G112)*E112,2)</f>
        <v>404.56</v>
      </c>
      <c r="I112" s="136"/>
    </row>
    <row r="113" spans="1:9" ht="15">
      <c r="A113" s="18" t="s">
        <v>245</v>
      </c>
      <c r="B113" s="18" t="s">
        <v>56</v>
      </c>
      <c r="C113" s="5" t="s">
        <v>246</v>
      </c>
      <c r="D113" s="6" t="s">
        <v>95</v>
      </c>
      <c r="E113" s="202">
        <v>1</v>
      </c>
      <c r="F113" s="202">
        <f>'[10]composições '!F72</f>
        <v>110</v>
      </c>
      <c r="G113" s="202">
        <f>'[10]composições '!G72</f>
        <v>13</v>
      </c>
      <c r="H113" s="7">
        <f aca="true" t="shared" si="4" ref="H113:H171">ROUND((F113+G113)*E113,2)</f>
        <v>123</v>
      </c>
      <c r="I113" s="136"/>
    </row>
    <row r="114" spans="1:9" ht="15">
      <c r="A114" s="18" t="s">
        <v>247</v>
      </c>
      <c r="B114" s="18">
        <v>80871</v>
      </c>
      <c r="C114" s="191" t="str">
        <f>VLOOKUP(B114,'[2]Tabela'!$A$7:$F$2418,2,FALSE)</f>
        <v>BEBEDOURO ELETRICO</v>
      </c>
      <c r="D114" s="6" t="str">
        <f>VLOOKUP(B114,'[2]Tabela'!$A$7:$F$2418,3,FALSE)</f>
        <v>Un    </v>
      </c>
      <c r="E114" s="202">
        <v>2</v>
      </c>
      <c r="F114" s="170">
        <f>VLOOKUP(B114,'[2]Tabela'!$A$7:$F$2418,4,FALSE)</f>
        <v>589.04</v>
      </c>
      <c r="G114" s="170">
        <f>VLOOKUP(B114,'[2]Tabela'!$A$7:$F$2418,5,FALSE)</f>
        <v>6.5</v>
      </c>
      <c r="H114" s="7">
        <f>ROUND((F114+G114)*E114,2)</f>
        <v>1191.08</v>
      </c>
      <c r="I114" s="136"/>
    </row>
    <row r="115" spans="1:9" ht="15">
      <c r="A115" s="14" t="s">
        <v>145</v>
      </c>
      <c r="B115" s="14">
        <v>81000</v>
      </c>
      <c r="C115" s="201" t="str">
        <f>VLOOKUP(B115,'[2]Tabela'!$A$7:$F$2418,2,FALSE)</f>
        <v>AGUA FRIA</v>
      </c>
      <c r="D115" s="6" t="str">
        <f>VLOOKUP(B115,'[1]Sheet1'!$A$9:$F$3600,3,FALSE)</f>
        <v> </v>
      </c>
      <c r="E115" s="202"/>
      <c r="F115" s="7"/>
      <c r="G115" s="7"/>
      <c r="H115" s="7"/>
      <c r="I115" s="136"/>
    </row>
    <row r="116" spans="1:9" ht="30">
      <c r="A116" s="18" t="s">
        <v>248</v>
      </c>
      <c r="B116" s="18">
        <v>80926</v>
      </c>
      <c r="C116" s="191" t="str">
        <f>VLOOKUP(B116,'[2]Tabela'!$A$7:$F$2418,2,FALSE)</f>
        <v>REGISTRO DE GAVETA C/CANOPLA DIAMETRO 3/4"</v>
      </c>
      <c r="D116" s="6" t="str">
        <f>VLOOKUP(B116,'[2]Tabela'!$A$7:$F$2418,3,FALSE)</f>
        <v>Un    </v>
      </c>
      <c r="E116" s="202">
        <v>10</v>
      </c>
      <c r="F116" s="170">
        <f>VLOOKUP(B116,'[2]Tabela'!$A$7:$F$2418,4,FALSE)</f>
        <v>55.07</v>
      </c>
      <c r="G116" s="170">
        <f>VLOOKUP(B116,'[2]Tabela'!$A$7:$F$2418,5,FALSE)</f>
        <v>7.93</v>
      </c>
      <c r="H116" s="7">
        <f t="shared" si="4"/>
        <v>630</v>
      </c>
      <c r="I116" s="136"/>
    </row>
    <row r="117" spans="1:9" ht="30">
      <c r="A117" s="18" t="s">
        <v>249</v>
      </c>
      <c r="B117" s="18">
        <v>80927</v>
      </c>
      <c r="C117" s="191" t="str">
        <f>VLOOKUP(B117,'[2]Tabela'!$A$7:$F$2418,2,FALSE)</f>
        <v>REGISTRO DE GAVETA C/CANOPLA DIAMETRO 1"</v>
      </c>
      <c r="D117" s="6" t="str">
        <f>VLOOKUP(B117,'[2]Tabela'!$A$7:$F$2418,3,FALSE)</f>
        <v>Un    </v>
      </c>
      <c r="E117" s="202">
        <v>1</v>
      </c>
      <c r="F117" s="170">
        <f>VLOOKUP(B117,'[2]Tabela'!$A$7:$F$2418,4,FALSE)</f>
        <v>64.08</v>
      </c>
      <c r="G117" s="170">
        <f>VLOOKUP(B117,'[2]Tabela'!$A$7:$F$2418,5,FALSE)</f>
        <v>7.93</v>
      </c>
      <c r="H117" s="7">
        <f t="shared" si="4"/>
        <v>72.01</v>
      </c>
      <c r="I117" s="136"/>
    </row>
    <row r="118" spans="1:9" ht="30">
      <c r="A118" s="18" t="s">
        <v>250</v>
      </c>
      <c r="B118" s="18">
        <v>80929</v>
      </c>
      <c r="C118" s="191" t="str">
        <f>VLOOKUP(B118,'[2]Tabela'!$A$7:$F$2418,2,FALSE)</f>
        <v>REGISTRO DE GAVETA C/CANOPLA DIAMETRO 1.1/2"</v>
      </c>
      <c r="D118" s="6" t="str">
        <f>VLOOKUP(B118,'[2]Tabela'!$A$7:$F$2418,3,FALSE)</f>
        <v>Un    </v>
      </c>
      <c r="E118" s="202">
        <v>11</v>
      </c>
      <c r="F118" s="170">
        <f>VLOOKUP(B118,'[2]Tabela'!$A$7:$F$2418,4,FALSE)</f>
        <v>85.13</v>
      </c>
      <c r="G118" s="170">
        <f>VLOOKUP(B118,'[2]Tabela'!$A$7:$F$2418,5,FALSE)</f>
        <v>12.36</v>
      </c>
      <c r="H118" s="7">
        <f t="shared" si="4"/>
        <v>1072.39</v>
      </c>
      <c r="I118" s="136"/>
    </row>
    <row r="119" spans="1:9" ht="30">
      <c r="A119" s="18" t="s">
        <v>251</v>
      </c>
      <c r="B119" s="18">
        <v>80946</v>
      </c>
      <c r="C119" s="191" t="str">
        <f>VLOOKUP(B119,'[2]Tabela'!$A$7:$F$2418,2,FALSE)</f>
        <v>REGISTRO DE PRESSAO C/CANOPLA CROMADA DIAM.3/4"</v>
      </c>
      <c r="D119" s="6" t="str">
        <f>VLOOKUP(B119,'[2]Tabela'!$A$7:$F$2418,3,FALSE)</f>
        <v>Un    </v>
      </c>
      <c r="E119" s="202">
        <v>3</v>
      </c>
      <c r="F119" s="170">
        <f>VLOOKUP(B119,'[2]Tabela'!$A$7:$F$2418,4,FALSE)</f>
        <v>50.29</v>
      </c>
      <c r="G119" s="170">
        <f>VLOOKUP(B119,'[2]Tabela'!$A$7:$F$2418,5,FALSE)</f>
        <v>7.93</v>
      </c>
      <c r="H119" s="7">
        <f t="shared" si="4"/>
        <v>174.66</v>
      </c>
      <c r="I119" s="136"/>
    </row>
    <row r="120" spans="1:9" ht="30">
      <c r="A120" s="18" t="s">
        <v>252</v>
      </c>
      <c r="B120" s="18">
        <v>81003</v>
      </c>
      <c r="C120" s="191" t="str">
        <f>VLOOKUP(B120,'[2]Tabela'!$A$7:$F$2418,2,FALSE)</f>
        <v>TUBO SOLDAVEL PVC MARROM DIAMETRO 25 mm</v>
      </c>
      <c r="D120" s="6" t="str">
        <f>VLOOKUP(B120,'[2]Tabela'!$A$7:$F$2418,3,FALSE)</f>
        <v>M     </v>
      </c>
      <c r="E120" s="202">
        <v>100</v>
      </c>
      <c r="F120" s="170">
        <f>VLOOKUP(B120,'[2]Tabela'!$A$7:$F$2418,4,FALSE)</f>
        <v>1.67</v>
      </c>
      <c r="G120" s="170">
        <f>VLOOKUP(B120,'[2]Tabela'!$A$7:$F$2418,5,FALSE)</f>
        <v>1.56</v>
      </c>
      <c r="H120" s="7">
        <f t="shared" si="4"/>
        <v>323</v>
      </c>
      <c r="I120" s="136"/>
    </row>
    <row r="121" spans="1:9" ht="30">
      <c r="A121" s="18" t="s">
        <v>253</v>
      </c>
      <c r="B121" s="18">
        <v>81004</v>
      </c>
      <c r="C121" s="191" t="str">
        <f>VLOOKUP(B121,'[2]Tabela'!$A$7:$F$2418,2,FALSE)</f>
        <v>TUBO SOLDAVEL PVC MARROM DIAMETRO 32 mm</v>
      </c>
      <c r="D121" s="6" t="str">
        <f>VLOOKUP(B121,'[2]Tabela'!$A$7:$F$2418,3,FALSE)</f>
        <v>ML    </v>
      </c>
      <c r="E121" s="202">
        <v>4</v>
      </c>
      <c r="F121" s="170">
        <f>VLOOKUP(B121,'[2]Tabela'!$A$7:$F$2418,4,FALSE)</f>
        <v>4.27</v>
      </c>
      <c r="G121" s="170">
        <f>VLOOKUP(B121,'[2]Tabela'!$A$7:$F$2418,5,FALSE)</f>
        <v>1.69</v>
      </c>
      <c r="H121" s="7">
        <f t="shared" si="4"/>
        <v>23.84</v>
      </c>
      <c r="I121" s="136"/>
    </row>
    <row r="122" spans="1:9" ht="15">
      <c r="A122" s="18" t="s">
        <v>254</v>
      </c>
      <c r="B122" s="18">
        <v>81006</v>
      </c>
      <c r="C122" s="191" t="str">
        <f>VLOOKUP(B122,'[2]Tabela'!$A$7:$F$2418,2,FALSE)</f>
        <v>TUBO SOLDAVEL PVC MARROM DIAM. 50 mm</v>
      </c>
      <c r="D122" s="6" t="str">
        <f>VLOOKUP(B122,'[2]Tabela'!$A$7:$F$2418,3,FALSE)</f>
        <v>ML    </v>
      </c>
      <c r="E122" s="202">
        <v>62</v>
      </c>
      <c r="F122" s="170">
        <f>VLOOKUP(B122,'[2]Tabela'!$A$7:$F$2418,4,FALSE)</f>
        <v>6.17</v>
      </c>
      <c r="G122" s="170">
        <f>VLOOKUP(B122,'[2]Tabela'!$A$7:$F$2418,5,FALSE)</f>
        <v>3.12</v>
      </c>
      <c r="H122" s="7">
        <f t="shared" si="4"/>
        <v>575.98</v>
      </c>
      <c r="I122" s="136"/>
    </row>
    <row r="123" spans="1:9" ht="30">
      <c r="A123" s="18" t="s">
        <v>255</v>
      </c>
      <c r="B123" s="18">
        <v>81007</v>
      </c>
      <c r="C123" s="191" t="str">
        <f>VLOOKUP(B123,'[2]Tabela'!$A$7:$F$2418,2,FALSE)</f>
        <v>TUBO SOLDAVEL PVC MARROM DIAMETRO 60 mm (2")</v>
      </c>
      <c r="D123" s="6" t="str">
        <f>VLOOKUP(B123,'[2]Tabela'!$A$7:$F$2418,3,FALSE)</f>
        <v>ML    </v>
      </c>
      <c r="E123" s="202">
        <v>12</v>
      </c>
      <c r="F123" s="170">
        <f>VLOOKUP(B123,'[2]Tabela'!$A$7:$F$2418,4,FALSE)</f>
        <v>12.1</v>
      </c>
      <c r="G123" s="170">
        <f>VLOOKUP(B123,'[2]Tabela'!$A$7:$F$2418,5,FALSE)</f>
        <v>3.9</v>
      </c>
      <c r="H123" s="7">
        <f t="shared" si="4"/>
        <v>192</v>
      </c>
      <c r="I123" s="136"/>
    </row>
    <row r="124" spans="1:9" ht="30">
      <c r="A124" s="18" t="s">
        <v>256</v>
      </c>
      <c r="B124" s="18">
        <v>81066</v>
      </c>
      <c r="C124" s="191" t="str">
        <f>VLOOKUP(B124,'[2]Tabela'!$A$7:$F$2418,2,FALSE)</f>
        <v>ADAPTAD.SOLD.CURTO C/BOLSA E ROSCA P/REG.25X3/4"</v>
      </c>
      <c r="D124" s="6" t="str">
        <f>VLOOKUP(B124,'[2]Tabela'!$A$7:$F$2418,3,FALSE)</f>
        <v>Un    </v>
      </c>
      <c r="E124" s="202">
        <v>23</v>
      </c>
      <c r="F124" s="170">
        <f>VLOOKUP(B124,'[2]Tabela'!$A$7:$F$2418,4,FALSE)</f>
        <v>0.56</v>
      </c>
      <c r="G124" s="170">
        <f>VLOOKUP(B124,'[2]Tabela'!$A$7:$F$2418,5,FALSE)</f>
        <v>1.96</v>
      </c>
      <c r="H124" s="7">
        <f t="shared" si="4"/>
        <v>57.96</v>
      </c>
      <c r="I124" s="136"/>
    </row>
    <row r="125" spans="1:9" ht="30">
      <c r="A125" s="18" t="s">
        <v>257</v>
      </c>
      <c r="B125" s="18">
        <v>81067</v>
      </c>
      <c r="C125" s="191" t="str">
        <f>VLOOKUP(B125,'[2]Tabela'!$A$7:$F$2418,2,FALSE)</f>
        <v>ADAPTAD.SOLD.CURTO C/BOLSA E ROSCA P/REG.32X1"</v>
      </c>
      <c r="D125" s="6" t="str">
        <f>VLOOKUP(B125,'[2]Tabela'!$A$7:$F$2418,3,FALSE)</f>
        <v>Un    </v>
      </c>
      <c r="E125" s="202">
        <v>2</v>
      </c>
      <c r="F125" s="170">
        <f>VLOOKUP(B125,'[2]Tabela'!$A$7:$F$2418,4,FALSE)</f>
        <v>1.07</v>
      </c>
      <c r="G125" s="170">
        <f>VLOOKUP(B125,'[2]Tabela'!$A$7:$F$2418,5,FALSE)</f>
        <v>1.96</v>
      </c>
      <c r="H125" s="7">
        <f t="shared" si="4"/>
        <v>6.06</v>
      </c>
      <c r="I125" s="136"/>
    </row>
    <row r="126" spans="1:9" ht="30">
      <c r="A126" s="18" t="s">
        <v>258</v>
      </c>
      <c r="B126" s="18">
        <v>81069</v>
      </c>
      <c r="C126" s="191" t="str">
        <f>VLOOKUP(B126,'[2]Tabela'!$A$7:$F$2418,2,FALSE)</f>
        <v>ADAPTAD.SOLD.CURTO C/BOLSA/ROSCA P/REG.50X11/2"</v>
      </c>
      <c r="D126" s="6" t="str">
        <f>VLOOKUP(B126,'[2]Tabela'!$A$7:$F$2418,3,FALSE)</f>
        <v>Un    </v>
      </c>
      <c r="E126" s="202">
        <v>36</v>
      </c>
      <c r="F126" s="170">
        <f>VLOOKUP(B126,'[2]Tabela'!$A$7:$F$2418,4,FALSE)</f>
        <v>2.58</v>
      </c>
      <c r="G126" s="170">
        <f>VLOOKUP(B126,'[2]Tabela'!$A$7:$F$2418,5,FALSE)</f>
        <v>3.26</v>
      </c>
      <c r="H126" s="7">
        <f t="shared" si="4"/>
        <v>210.24</v>
      </c>
      <c r="I126" s="136"/>
    </row>
    <row r="127" spans="1:9" ht="30">
      <c r="A127" s="18" t="s">
        <v>259</v>
      </c>
      <c r="B127" s="18">
        <v>81146</v>
      </c>
      <c r="C127" s="191" t="str">
        <f>VLOOKUP(B127,'[2]Tabela'!$A$7:$F$2418,2,FALSE)</f>
        <v>LUVA SOLD.C/BUCHA DE LATAO 25X3/4" COR AZUL</v>
      </c>
      <c r="D127" s="6" t="str">
        <f>VLOOKUP(B127,'[2]Tabela'!$A$7:$F$2418,3,FALSE)</f>
        <v>Un    </v>
      </c>
      <c r="E127" s="202">
        <v>3</v>
      </c>
      <c r="F127" s="170">
        <f>VLOOKUP(B127,'[2]Tabela'!$A$7:$F$2418,4,FALSE)</f>
        <v>3.63</v>
      </c>
      <c r="G127" s="170">
        <f>VLOOKUP(B127,'[2]Tabela'!$A$7:$F$2418,5,FALSE)</f>
        <v>1.17</v>
      </c>
      <c r="H127" s="7">
        <f t="shared" si="4"/>
        <v>14.4</v>
      </c>
      <c r="I127" s="136"/>
    </row>
    <row r="128" spans="1:9" ht="15">
      <c r="A128" s="18" t="s">
        <v>260</v>
      </c>
      <c r="B128" s="18">
        <v>81162</v>
      </c>
      <c r="C128" s="191" t="str">
        <f>VLOOKUP(B128,'[2]Tabela'!$A$7:$F$2418,2,FALSE)</f>
        <v>BUCHA DE REDUCAO SOLD.CURTA 32 X 25 MM</v>
      </c>
      <c r="D128" s="6" t="str">
        <f>VLOOKUP(B128,'[2]Tabela'!$A$7:$F$2418,3,FALSE)</f>
        <v>Un    </v>
      </c>
      <c r="E128" s="202">
        <v>3</v>
      </c>
      <c r="F128" s="170">
        <f>VLOOKUP(B128,'[2]Tabela'!$A$7:$F$2418,4,FALSE)</f>
        <v>0.38</v>
      </c>
      <c r="G128" s="170">
        <f>VLOOKUP(B128,'[2]Tabela'!$A$7:$F$2418,5,FALSE)</f>
        <v>1.17</v>
      </c>
      <c r="H128" s="7">
        <f t="shared" si="4"/>
        <v>4.65</v>
      </c>
      <c r="I128" s="136"/>
    </row>
    <row r="129" spans="1:9" ht="15">
      <c r="A129" s="18" t="s">
        <v>261</v>
      </c>
      <c r="B129" s="18">
        <v>81165</v>
      </c>
      <c r="C129" s="191" t="str">
        <f>VLOOKUP(B129,'[2]Tabela'!$A$7:$F$2418,2,FALSE)</f>
        <v>BUCHA DE REDUCAO SOLD. CURTA 60 X 50 mm</v>
      </c>
      <c r="D129" s="6" t="str">
        <f>VLOOKUP(B129,'[2]Tabela'!$A$7:$F$2418,3,FALSE)</f>
        <v>Un    </v>
      </c>
      <c r="E129" s="202">
        <v>5</v>
      </c>
      <c r="F129" s="170">
        <f>VLOOKUP(B129,'[2]Tabela'!$A$7:$F$2418,4,FALSE)</f>
        <v>2.35</v>
      </c>
      <c r="G129" s="170">
        <f>VLOOKUP(B129,'[2]Tabela'!$A$7:$F$2418,5,FALSE)</f>
        <v>1.82</v>
      </c>
      <c r="H129" s="7">
        <f t="shared" si="4"/>
        <v>20.85</v>
      </c>
      <c r="I129" s="136"/>
    </row>
    <row r="130" spans="1:9" ht="30">
      <c r="A130" s="18" t="s">
        <v>262</v>
      </c>
      <c r="B130" s="18">
        <v>81179</v>
      </c>
      <c r="C130" s="191" t="str">
        <f>VLOOKUP(B130,'[2]Tabela'!$A$7:$F$2418,2,FALSE)</f>
        <v>BUCHA DE REDUCAO SOLDAVEL LONGA 50 X 25 mm</v>
      </c>
      <c r="D130" s="6" t="str">
        <f>VLOOKUP(B130,'[2]Tabela'!$A$7:$F$2418,3,FALSE)</f>
        <v>Un    </v>
      </c>
      <c r="E130" s="202">
        <v>13</v>
      </c>
      <c r="F130" s="170">
        <f>VLOOKUP(B130,'[2]Tabela'!$A$7:$F$2418,4,FALSE)</f>
        <v>1.8</v>
      </c>
      <c r="G130" s="170">
        <f>VLOOKUP(B130,'[2]Tabela'!$A$7:$F$2418,5,FALSE)</f>
        <v>1.82</v>
      </c>
      <c r="H130" s="7">
        <f t="shared" si="4"/>
        <v>47.06</v>
      </c>
      <c r="I130" s="136"/>
    </row>
    <row r="131" spans="1:9" ht="15">
      <c r="A131" s="18" t="s">
        <v>263</v>
      </c>
      <c r="B131" s="18">
        <v>81302</v>
      </c>
      <c r="C131" s="191" t="str">
        <f>VLOOKUP(B131,'[2]Tabela'!$A$7:$F$2418,2,FALSE)</f>
        <v>JOELHO 45 GRAUS SOLDAVEL 25 mm</v>
      </c>
      <c r="D131" s="6" t="str">
        <f>VLOOKUP(B131,'[2]Tabela'!$A$7:$F$2418,3,FALSE)</f>
        <v>Un    </v>
      </c>
      <c r="E131" s="202">
        <v>2</v>
      </c>
      <c r="F131" s="170">
        <f>VLOOKUP(B131,'[2]Tabela'!$A$7:$F$2418,4,FALSE)</f>
        <v>0.7</v>
      </c>
      <c r="G131" s="170">
        <f>VLOOKUP(B131,'[2]Tabela'!$A$7:$F$2418,5,FALSE)</f>
        <v>2.34</v>
      </c>
      <c r="H131" s="7">
        <f t="shared" si="4"/>
        <v>6.08</v>
      </c>
      <c r="I131" s="136"/>
    </row>
    <row r="132" spans="1:9" ht="30">
      <c r="A132" s="18" t="s">
        <v>264</v>
      </c>
      <c r="B132" s="18">
        <v>81321</v>
      </c>
      <c r="C132" s="191" t="str">
        <f>VLOOKUP(B132,'[2]Tabela'!$A$7:$F$2418,2,FALSE)</f>
        <v>JOELHO 90 GRAUS SOLDAVEL DIAMETRO 25 MM</v>
      </c>
      <c r="D132" s="6" t="str">
        <f>VLOOKUP(B132,'[2]Tabela'!$A$7:$F$2418,3,FALSE)</f>
        <v>Un    </v>
      </c>
      <c r="E132" s="202">
        <v>51</v>
      </c>
      <c r="F132" s="170">
        <f>VLOOKUP(B132,'[2]Tabela'!$A$7:$F$2418,4,FALSE)</f>
        <v>0.48</v>
      </c>
      <c r="G132" s="170">
        <f>VLOOKUP(B132,'[2]Tabela'!$A$7:$F$2418,5,FALSE)</f>
        <v>2.34</v>
      </c>
      <c r="H132" s="7">
        <f t="shared" si="4"/>
        <v>143.82</v>
      </c>
      <c r="I132" s="136"/>
    </row>
    <row r="133" spans="1:9" ht="30">
      <c r="A133" s="18" t="s">
        <v>265</v>
      </c>
      <c r="B133" s="18">
        <v>81322</v>
      </c>
      <c r="C133" s="191" t="str">
        <f>VLOOKUP(B133,'[2]Tabela'!$A$7:$F$2418,2,FALSE)</f>
        <v>JOELHO 90 GRAUS SOLDAVEL DIAMETRO 32 MM (1")</v>
      </c>
      <c r="D133" s="6" t="str">
        <f>VLOOKUP(B133,'[2]Tabela'!$A$7:$F$2418,3,FALSE)</f>
        <v>Un    </v>
      </c>
      <c r="E133" s="202">
        <v>2</v>
      </c>
      <c r="F133" s="170">
        <f>VLOOKUP(B133,'[2]Tabela'!$A$7:$F$2418,4,FALSE)</f>
        <v>1.15</v>
      </c>
      <c r="G133" s="170">
        <f>VLOOKUP(B133,'[2]Tabela'!$A$7:$F$2418,5,FALSE)</f>
        <v>2.34</v>
      </c>
      <c r="H133" s="7">
        <f t="shared" si="4"/>
        <v>6.98</v>
      </c>
      <c r="I133" s="136"/>
    </row>
    <row r="134" spans="1:9" ht="30">
      <c r="A134" s="18" t="s">
        <v>266</v>
      </c>
      <c r="B134" s="18">
        <v>81324</v>
      </c>
      <c r="C134" s="191" t="str">
        <f>VLOOKUP(B134,'[2]Tabela'!$A$7:$F$2418,2,FALSE)</f>
        <v>JOELHO 90 GRAUS SOLDAVEL 50 mm (MARROM)</v>
      </c>
      <c r="D134" s="6" t="str">
        <f>VLOOKUP(B134,'[2]Tabela'!$A$7:$F$2418,3,FALSE)</f>
        <v>Un    </v>
      </c>
      <c r="E134" s="202">
        <v>25</v>
      </c>
      <c r="F134" s="170">
        <f>VLOOKUP(B134,'[2]Tabela'!$A$7:$F$2418,4,FALSE)</f>
        <v>3.34</v>
      </c>
      <c r="G134" s="170">
        <f>VLOOKUP(B134,'[2]Tabela'!$A$7:$F$2418,5,FALSE)</f>
        <v>3.64</v>
      </c>
      <c r="H134" s="7">
        <f t="shared" si="4"/>
        <v>174.5</v>
      </c>
      <c r="I134" s="136"/>
    </row>
    <row r="135" spans="1:9" ht="30">
      <c r="A135" s="18" t="s">
        <v>267</v>
      </c>
      <c r="B135" s="18">
        <v>81360</v>
      </c>
      <c r="C135" s="191" t="str">
        <f>VLOOKUP(B135,'[2]Tabela'!$A$7:$F$2418,2,FALSE)</f>
        <v>JOELHO RED.90 GRAUS SOLD.C/BUCHA LATAO 25X1/2"</v>
      </c>
      <c r="D135" s="6" t="str">
        <f>VLOOKUP(B135,'[2]Tabela'!$A$7:$F$2418,3,FALSE)</f>
        <v>Un    </v>
      </c>
      <c r="E135" s="202">
        <v>30</v>
      </c>
      <c r="F135" s="170">
        <f>VLOOKUP(B135,'[2]Tabela'!$A$7:$F$2418,4,FALSE)</f>
        <v>3.14</v>
      </c>
      <c r="G135" s="170">
        <f>VLOOKUP(B135,'[2]Tabela'!$A$7:$F$2418,5,FALSE)</f>
        <v>2.34</v>
      </c>
      <c r="H135" s="7">
        <f t="shared" si="4"/>
        <v>164.4</v>
      </c>
      <c r="I135" s="136"/>
    </row>
    <row r="136" spans="1:9" ht="30">
      <c r="A136" s="18" t="s">
        <v>268</v>
      </c>
      <c r="B136" s="18">
        <v>81369</v>
      </c>
      <c r="C136" s="191" t="str">
        <f>VLOOKUP(B136,'[2]Tabela'!$A$7:$F$2418,2,FALSE)</f>
        <v>JOELHO 90 GRAUS SOLD. C/BUCHA LATAO 25 X 3/4"</v>
      </c>
      <c r="D136" s="6" t="str">
        <f>VLOOKUP(B136,'[2]Tabela'!$A$7:$F$2418,3,FALSE)</f>
        <v>Un    </v>
      </c>
      <c r="E136" s="202">
        <v>18</v>
      </c>
      <c r="F136" s="170">
        <f>VLOOKUP(B136,'[2]Tabela'!$A$7:$F$2418,4,FALSE)</f>
        <v>3.74</v>
      </c>
      <c r="G136" s="170">
        <f>VLOOKUP(B136,'[2]Tabela'!$A$7:$F$2418,5,FALSE)</f>
        <v>2.34</v>
      </c>
      <c r="H136" s="7">
        <f t="shared" si="4"/>
        <v>109.44</v>
      </c>
      <c r="I136" s="136"/>
    </row>
    <row r="137" spans="1:9" ht="15">
      <c r="A137" s="18" t="s">
        <v>269</v>
      </c>
      <c r="B137" s="18">
        <v>81402</v>
      </c>
      <c r="C137" s="191" t="str">
        <f>VLOOKUP(B137,'[2]Tabela'!$A$7:$F$2418,2,FALSE)</f>
        <v>TE 90 GRAUS SOLDAVEL DIAMETRO 25 mm</v>
      </c>
      <c r="D137" s="6" t="str">
        <f>VLOOKUP(B137,'[2]Tabela'!$A$7:$F$2418,3,FALSE)</f>
        <v>Un    </v>
      </c>
      <c r="E137" s="202">
        <v>21</v>
      </c>
      <c r="F137" s="170">
        <f>VLOOKUP(B137,'[2]Tabela'!$A$7:$F$2418,4,FALSE)</f>
        <v>0.7</v>
      </c>
      <c r="G137" s="170">
        <f>VLOOKUP(B137,'[2]Tabela'!$A$7:$F$2418,5,FALSE)</f>
        <v>2.47</v>
      </c>
      <c r="H137" s="7">
        <f t="shared" si="4"/>
        <v>66.57</v>
      </c>
      <c r="I137" s="136"/>
    </row>
    <row r="138" spans="1:9" ht="15">
      <c r="A138" s="18" t="s">
        <v>270</v>
      </c>
      <c r="B138" s="18">
        <v>81403</v>
      </c>
      <c r="C138" s="191" t="str">
        <f>VLOOKUP(B138,'[2]Tabela'!$A$7:$F$2418,2,FALSE)</f>
        <v>TE 90 GRAUS SOLDAVEL DIAMETRO 32 mm</v>
      </c>
      <c r="D138" s="6" t="str">
        <f>VLOOKUP(B138,'[2]Tabela'!$A$7:$F$2418,3,FALSE)</f>
        <v>Un    </v>
      </c>
      <c r="E138" s="202">
        <v>1</v>
      </c>
      <c r="F138" s="170">
        <f>VLOOKUP(B138,'[2]Tabela'!$A$7:$F$2418,4,FALSE)</f>
        <v>1.6</v>
      </c>
      <c r="G138" s="170">
        <f>VLOOKUP(B138,'[2]Tabela'!$A$7:$F$2418,5,FALSE)</f>
        <v>2.47</v>
      </c>
      <c r="H138" s="7">
        <f t="shared" si="4"/>
        <v>4.07</v>
      </c>
      <c r="I138" s="136"/>
    </row>
    <row r="139" spans="1:9" ht="15">
      <c r="A139" s="18" t="s">
        <v>271</v>
      </c>
      <c r="B139" s="18">
        <v>81405</v>
      </c>
      <c r="C139" s="191" t="str">
        <f>VLOOKUP(B139,'[2]Tabela'!$A$7:$F$2418,2,FALSE)</f>
        <v>TE 90 GRAUS SOLDAVEL DIAMETRO 50 mm</v>
      </c>
      <c r="D139" s="6" t="str">
        <f>VLOOKUP(B139,'[2]Tabela'!$A$7:$F$2418,3,FALSE)</f>
        <v>Un    </v>
      </c>
      <c r="E139" s="202">
        <v>18</v>
      </c>
      <c r="F139" s="170">
        <f>VLOOKUP(B139,'[2]Tabela'!$A$7:$F$2418,4,FALSE)</f>
        <v>4.6</v>
      </c>
      <c r="G139" s="170">
        <f>VLOOKUP(B139,'[2]Tabela'!$A$7:$F$2418,5,FALSE)</f>
        <v>3.9</v>
      </c>
      <c r="H139" s="7">
        <f t="shared" si="4"/>
        <v>153</v>
      </c>
      <c r="I139" s="136"/>
    </row>
    <row r="140" spans="1:9" ht="15">
      <c r="A140" s="18" t="s">
        <v>272</v>
      </c>
      <c r="B140" s="18">
        <v>81406</v>
      </c>
      <c r="C140" s="191" t="str">
        <f>VLOOKUP(B140,'[2]Tabela'!$A$7:$F$2418,2,FALSE)</f>
        <v>TE 90 GRAUS SOLDAVEL DIMETRO 60 mm</v>
      </c>
      <c r="D140" s="6" t="str">
        <f>VLOOKUP(B140,'[2]Tabela'!$A$7:$F$2418,3,FALSE)</f>
        <v>Un    </v>
      </c>
      <c r="E140" s="202">
        <v>3</v>
      </c>
      <c r="F140" s="170">
        <f>VLOOKUP(B140,'[2]Tabela'!$A$7:$F$2418,4,FALSE)</f>
        <v>12.5</v>
      </c>
      <c r="G140" s="170">
        <f>VLOOKUP(B140,'[2]Tabela'!$A$7:$F$2418,5,FALSE)</f>
        <v>3.9</v>
      </c>
      <c r="H140" s="7">
        <f t="shared" si="4"/>
        <v>49.2</v>
      </c>
      <c r="I140" s="136"/>
    </row>
    <row r="141" spans="1:9" ht="15">
      <c r="A141" s="18" t="s">
        <v>273</v>
      </c>
      <c r="B141" s="18">
        <v>81421</v>
      </c>
      <c r="C141" s="191" t="str">
        <f>VLOOKUP(B141,'[2]Tabela'!$A$7:$F$2418,2,FALSE)</f>
        <v>TE REDUCAO 90 GRAUS SOLDAVEL 32 X 25 mm</v>
      </c>
      <c r="D141" s="6" t="str">
        <f>VLOOKUP(B141,'[2]Tabela'!$A$7:$F$2418,3,FALSE)</f>
        <v>Un    </v>
      </c>
      <c r="E141" s="202">
        <v>1</v>
      </c>
      <c r="F141" s="170">
        <f>VLOOKUP(B141,'[2]Tabela'!$A$7:$F$2418,4,FALSE)</f>
        <v>2.99</v>
      </c>
      <c r="G141" s="170">
        <f>VLOOKUP(B141,'[2]Tabela'!$A$7:$F$2418,5,FALSE)</f>
        <v>2.47</v>
      </c>
      <c r="H141" s="7">
        <f t="shared" si="4"/>
        <v>5.46</v>
      </c>
      <c r="I141" s="136"/>
    </row>
    <row r="142" spans="1:9" ht="15">
      <c r="A142" s="18" t="s">
        <v>274</v>
      </c>
      <c r="B142" s="18">
        <v>81425</v>
      </c>
      <c r="C142" s="191" t="str">
        <f>VLOOKUP(B142,'[2]Tabela'!$A$7:$F$2418,2,FALSE)</f>
        <v>TE REDUCAO 90 GRAUS SOLDAVEL 50 X 32 mm</v>
      </c>
      <c r="D142" s="6" t="str">
        <f>VLOOKUP(B142,'[2]Tabela'!$A$7:$F$2418,3,FALSE)</f>
        <v>Un    </v>
      </c>
      <c r="E142" s="202">
        <v>1</v>
      </c>
      <c r="F142" s="170">
        <f>VLOOKUP(B142,'[2]Tabela'!$A$7:$F$2418,4,FALSE)</f>
        <v>7</v>
      </c>
      <c r="G142" s="170">
        <f>VLOOKUP(B142,'[2]Tabela'!$A$7:$F$2418,5,FALSE)</f>
        <v>3.9</v>
      </c>
      <c r="H142" s="7">
        <f t="shared" si="4"/>
        <v>10.9</v>
      </c>
      <c r="I142" s="136"/>
    </row>
    <row r="143" spans="1:9" ht="30">
      <c r="A143" s="18" t="s">
        <v>275</v>
      </c>
      <c r="B143" s="18">
        <v>81444</v>
      </c>
      <c r="C143" s="191" t="str">
        <f>VLOOKUP(B143,'[2]Tabela'!$A$7:$F$2418,2,FALSE)</f>
        <v>TE 90 GR.SOLD.C/BUC.LATAO NA BOLSA CENT.25X25X3/4"</v>
      </c>
      <c r="D143" s="6" t="str">
        <f>VLOOKUP(B143,'[2]Tabela'!$A$7:$F$2418,3,FALSE)</f>
        <v>Un    </v>
      </c>
      <c r="E143" s="202">
        <v>4</v>
      </c>
      <c r="F143" s="170">
        <f>VLOOKUP(B143,'[2]Tabela'!$A$7:$F$2418,4,FALSE)</f>
        <v>5.83</v>
      </c>
      <c r="G143" s="170">
        <f>VLOOKUP(B143,'[2]Tabela'!$A$7:$F$2418,5,FALSE)</f>
        <v>2.47</v>
      </c>
      <c r="H143" s="7">
        <f t="shared" si="4"/>
        <v>33.2</v>
      </c>
      <c r="I143" s="136"/>
    </row>
    <row r="144" spans="1:9" ht="30">
      <c r="A144" s="18" t="s">
        <v>276</v>
      </c>
      <c r="B144" s="18">
        <v>81445</v>
      </c>
      <c r="C144" s="191" t="str">
        <f>VLOOKUP(B144,'[2]Tabela'!$A$7:$F$2418,2,FALSE)</f>
        <v>TE RED.SOLD.90GR.BUC.LATAO BOLSA CENT.25X25X1/2"</v>
      </c>
      <c r="D144" s="6" t="str">
        <f>VLOOKUP(B144,'[2]Tabela'!$A$7:$F$2418,3,FALSE)</f>
        <v>Un    </v>
      </c>
      <c r="E144" s="202">
        <v>13</v>
      </c>
      <c r="F144" s="170">
        <f>VLOOKUP(B144,'[2]Tabela'!$A$7:$F$2418,4,FALSE)</f>
        <v>4.52</v>
      </c>
      <c r="G144" s="170">
        <f>VLOOKUP(B144,'[2]Tabela'!$A$7:$F$2418,5,FALSE)</f>
        <v>2.47</v>
      </c>
      <c r="H144" s="7">
        <f t="shared" si="4"/>
        <v>90.87</v>
      </c>
      <c r="I144" s="136"/>
    </row>
    <row r="145" spans="1:9" ht="15">
      <c r="A145" s="18" t="s">
        <v>277</v>
      </c>
      <c r="B145" s="18">
        <v>81501</v>
      </c>
      <c r="C145" s="191" t="str">
        <f>VLOOKUP(B145,'[2]Tabela'!$A$7:$F$2418,2,FALSE)</f>
        <v>ADESIVO PLASTICO - FRASCO 850 G</v>
      </c>
      <c r="D145" s="6" t="str">
        <f>VLOOKUP(B145,'[2]Tabela'!$A$7:$F$2418,3,FALSE)</f>
        <v>Un    </v>
      </c>
      <c r="E145" s="202">
        <v>2</v>
      </c>
      <c r="F145" s="170">
        <f>VLOOKUP(B145,'[2]Tabela'!$A$7:$F$2418,4,FALSE)</f>
        <v>20.2</v>
      </c>
      <c r="G145" s="170">
        <f>VLOOKUP(B145,'[2]Tabela'!$A$7:$F$2418,5,FALSE)</f>
        <v>0</v>
      </c>
      <c r="H145" s="7">
        <f t="shared" si="4"/>
        <v>40.4</v>
      </c>
      <c r="I145" s="136"/>
    </row>
    <row r="146" spans="1:9" ht="15">
      <c r="A146" s="18" t="s">
        <v>278</v>
      </c>
      <c r="B146" s="18">
        <v>81504</v>
      </c>
      <c r="C146" s="191" t="str">
        <f>VLOOKUP(B146,'[2]Tabela'!$A$7:$F$2418,2,FALSE)</f>
        <v>SOLUCAO LIMPADORA 1000 CM3</v>
      </c>
      <c r="D146" s="6" t="str">
        <f>VLOOKUP(B146,'[2]Tabela'!$A$7:$F$2418,3,FALSE)</f>
        <v>Un    </v>
      </c>
      <c r="E146" s="202">
        <v>1</v>
      </c>
      <c r="F146" s="170">
        <f>VLOOKUP(B146,'[2]Tabela'!$A$7:$F$2418,4,FALSE)</f>
        <v>26.8</v>
      </c>
      <c r="G146" s="170">
        <f>VLOOKUP(B146,'[2]Tabela'!$A$7:$F$2418,5,FALSE)</f>
        <v>0</v>
      </c>
      <c r="H146" s="7">
        <f t="shared" si="4"/>
        <v>26.8</v>
      </c>
      <c r="I146" s="136"/>
    </row>
    <row r="147" spans="1:9" ht="15">
      <c r="A147" s="18" t="s">
        <v>279</v>
      </c>
      <c r="B147" s="18" t="s">
        <v>56</v>
      </c>
      <c r="C147" s="5" t="s">
        <v>280</v>
      </c>
      <c r="D147" s="6" t="s">
        <v>95</v>
      </c>
      <c r="E147" s="202">
        <v>1</v>
      </c>
      <c r="F147" s="202">
        <f>'[10]composições '!F81</f>
        <v>4.99</v>
      </c>
      <c r="G147" s="202">
        <f>'[10]composições '!G81</f>
        <v>1.95</v>
      </c>
      <c r="H147" s="7">
        <f t="shared" si="4"/>
        <v>6.94</v>
      </c>
      <c r="I147" s="136"/>
    </row>
    <row r="148" spans="1:9" ht="15">
      <c r="A148" s="18" t="s">
        <v>281</v>
      </c>
      <c r="B148" s="18" t="s">
        <v>56</v>
      </c>
      <c r="C148" s="5" t="s">
        <v>282</v>
      </c>
      <c r="D148" s="6" t="s">
        <v>95</v>
      </c>
      <c r="E148" s="202">
        <f>E144+E135</f>
        <v>43</v>
      </c>
      <c r="F148" s="202">
        <f>'[10]composições '!F90</f>
        <v>0.6</v>
      </c>
      <c r="G148" s="202">
        <f>'[10]composições '!G90</f>
        <v>0.207</v>
      </c>
      <c r="H148" s="7">
        <f t="shared" si="4"/>
        <v>34.7</v>
      </c>
      <c r="I148" s="136"/>
    </row>
    <row r="149" spans="1:9" ht="15">
      <c r="A149" s="18" t="s">
        <v>283</v>
      </c>
      <c r="B149" s="18" t="s">
        <v>56</v>
      </c>
      <c r="C149" s="5" t="s">
        <v>284</v>
      </c>
      <c r="D149" s="6" t="s">
        <v>95</v>
      </c>
      <c r="E149" s="202">
        <f>E143+E136</f>
        <v>22</v>
      </c>
      <c r="F149" s="202">
        <f>'[10]composições '!F90</f>
        <v>0.6</v>
      </c>
      <c r="G149" s="202">
        <f>'[10]composições '!G90</f>
        <v>0.207</v>
      </c>
      <c r="H149" s="7">
        <f t="shared" si="4"/>
        <v>17.75</v>
      </c>
      <c r="I149" s="136"/>
    </row>
    <row r="150" spans="1:9" ht="15">
      <c r="A150" s="14" t="s">
        <v>146</v>
      </c>
      <c r="B150" s="14">
        <v>81000</v>
      </c>
      <c r="C150" s="201" t="str">
        <f>VLOOKUP(B150,'[2]Tabela'!$A$7:$F$2418,2,FALSE)</f>
        <v>AGUA FRIA</v>
      </c>
      <c r="D150" s="6" t="str">
        <f>VLOOKUP(B150,'[1]Sheet1'!$A$9:$F$3600,3,FALSE)</f>
        <v> </v>
      </c>
      <c r="E150" s="202"/>
      <c r="F150" s="7"/>
      <c r="G150" s="7"/>
      <c r="H150" s="7"/>
      <c r="I150" s="136"/>
    </row>
    <row r="151" spans="1:9" ht="15">
      <c r="A151" s="18" t="s">
        <v>285</v>
      </c>
      <c r="B151" s="18">
        <v>81504</v>
      </c>
      <c r="C151" s="191" t="str">
        <f>VLOOKUP(B151,'[2]Tabela'!$A$7:$F$2418,2,FALSE)</f>
        <v>SOLUCAO LIMPADORA 1000 CM3</v>
      </c>
      <c r="D151" s="6" t="str">
        <f>VLOOKUP(B151,'[2]Tabela'!$A$7:$F$2418,3,FALSE)</f>
        <v>Un    </v>
      </c>
      <c r="E151" s="202">
        <v>1</v>
      </c>
      <c r="F151" s="170">
        <f>VLOOKUP(B151,'[2]Tabela'!$A$7:$F$2418,4,FALSE)</f>
        <v>26.8</v>
      </c>
      <c r="G151" s="170">
        <f>VLOOKUP(B151,'[2]Tabela'!$A$7:$F$2418,5,FALSE)</f>
        <v>0</v>
      </c>
      <c r="H151" s="7">
        <f t="shared" si="4"/>
        <v>26.8</v>
      </c>
      <c r="I151" s="136"/>
    </row>
    <row r="152" spans="1:9" ht="15">
      <c r="A152" s="18" t="s">
        <v>286</v>
      </c>
      <c r="B152" s="18">
        <v>81662</v>
      </c>
      <c r="C152" s="191" t="str">
        <f>VLOOKUP(B152,'[2]Tabela'!$A$7:$F$2418,2,FALSE)</f>
        <v>CORPO CX. SIFONADA DIAM. 100 X 150 X 50</v>
      </c>
      <c r="D152" s="6" t="str">
        <f>VLOOKUP(B152,'[2]Tabela'!$A$7:$F$2418,3,FALSE)</f>
        <v>Un    </v>
      </c>
      <c r="E152" s="202">
        <v>17</v>
      </c>
      <c r="F152" s="170">
        <f>VLOOKUP(B152,'[2]Tabela'!$A$7:$F$2418,4,FALSE)</f>
        <v>15.55</v>
      </c>
      <c r="G152" s="170">
        <f>VLOOKUP(B152,'[2]Tabela'!$A$7:$F$2418,5,FALSE)</f>
        <v>10.4</v>
      </c>
      <c r="H152" s="7">
        <f t="shared" si="4"/>
        <v>441.15</v>
      </c>
      <c r="I152" s="136"/>
    </row>
    <row r="153" spans="1:9" ht="15">
      <c r="A153" s="18" t="s">
        <v>287</v>
      </c>
      <c r="B153" s="18">
        <v>81663</v>
      </c>
      <c r="C153" s="191" t="str">
        <f>VLOOKUP(B153,'[2]Tabela'!$A$7:$F$2418,2,FALSE)</f>
        <v>CORPO CX. SIFONADA DIAM. 150 X 150 X 50</v>
      </c>
      <c r="D153" s="6" t="str">
        <f>VLOOKUP(B153,'[2]Tabela'!$A$7:$F$2418,3,FALSE)</f>
        <v>Un    </v>
      </c>
      <c r="E153" s="202">
        <v>7</v>
      </c>
      <c r="F153" s="170">
        <f>VLOOKUP(B153,'[2]Tabela'!$A$7:$F$2418,4,FALSE)</f>
        <v>16.2</v>
      </c>
      <c r="G153" s="170">
        <f>VLOOKUP(B153,'[2]Tabela'!$A$7:$F$2418,5,FALSE)</f>
        <v>10.4</v>
      </c>
      <c r="H153" s="7">
        <f t="shared" si="4"/>
        <v>186.2</v>
      </c>
      <c r="I153" s="136"/>
    </row>
    <row r="154" spans="1:9" ht="30">
      <c r="A154" s="18" t="s">
        <v>288</v>
      </c>
      <c r="B154" s="18">
        <v>81691</v>
      </c>
      <c r="C154" s="191" t="str">
        <f>VLOOKUP(B154,'[2]Tabela'!$A$7:$F$2418,2,FALSE)</f>
        <v>CORPO RALO SIFONADO QUADRADO 100 X 53 X 40</v>
      </c>
      <c r="D154" s="6" t="str">
        <f>VLOOKUP(B154,'[2]Tabela'!$A$7:$F$2418,3,FALSE)</f>
        <v>Un    </v>
      </c>
      <c r="E154" s="202">
        <v>6</v>
      </c>
      <c r="F154" s="170">
        <f>VLOOKUP(B154,'[2]Tabela'!$A$7:$F$2418,4,FALSE)</f>
        <v>3.97</v>
      </c>
      <c r="G154" s="170">
        <f>VLOOKUP(B154,'[2]Tabela'!$A$7:$F$2418,5,FALSE)</f>
        <v>11.7</v>
      </c>
      <c r="H154" s="7">
        <f t="shared" si="4"/>
        <v>94.02</v>
      </c>
      <c r="I154" s="136"/>
    </row>
    <row r="155" spans="1:9" ht="30">
      <c r="A155" s="18" t="s">
        <v>289</v>
      </c>
      <c r="B155" s="18">
        <v>81760</v>
      </c>
      <c r="C155" s="191" t="str">
        <f>VLOOKUP(B155,'[2]Tabela'!$A$7:$F$2418,2,FALSE)</f>
        <v>GRELHA QUADRADA ACO INOX SIMP. DIAM. 100 MM</v>
      </c>
      <c r="D155" s="6" t="str">
        <f>VLOOKUP(B155,'[2]Tabela'!$A$7:$F$2418,3,FALSE)</f>
        <v>Un    </v>
      </c>
      <c r="E155" s="202">
        <f>E152+E154</f>
        <v>23</v>
      </c>
      <c r="F155" s="170">
        <f>VLOOKUP(B155,'[2]Tabela'!$A$7:$F$2418,4,FALSE)</f>
        <v>14.9</v>
      </c>
      <c r="G155" s="170">
        <f>VLOOKUP(B155,'[2]Tabela'!$A$7:$F$2418,5,FALSE)</f>
        <v>1.04</v>
      </c>
      <c r="H155" s="7">
        <f t="shared" si="4"/>
        <v>366.62</v>
      </c>
      <c r="I155" s="136"/>
    </row>
    <row r="156" spans="1:9" ht="30">
      <c r="A156" s="18" t="s">
        <v>290</v>
      </c>
      <c r="B156" s="18">
        <v>81761</v>
      </c>
      <c r="C156" s="191" t="str">
        <f>VLOOKUP(B156,'[2]Tabela'!$A$7:$F$2418,2,FALSE)</f>
        <v>GRELHA QUADRADA ACO INOX SIMPLES DIAM.150 MM</v>
      </c>
      <c r="D156" s="6" t="str">
        <f>VLOOKUP(B156,'[2]Tabela'!$A$7:$F$2418,3,FALSE)</f>
        <v>Un    </v>
      </c>
      <c r="E156" s="202">
        <f>E153</f>
        <v>7</v>
      </c>
      <c r="F156" s="170">
        <f>VLOOKUP(B156,'[2]Tabela'!$A$7:$F$2418,4,FALSE)</f>
        <v>29</v>
      </c>
      <c r="G156" s="170">
        <f>VLOOKUP(B156,'[2]Tabela'!$A$7:$F$2418,5,FALSE)</f>
        <v>1.04</v>
      </c>
      <c r="H156" s="7">
        <f t="shared" si="4"/>
        <v>210.28</v>
      </c>
      <c r="I156" s="136"/>
    </row>
    <row r="157" spans="1:9" ht="15">
      <c r="A157" s="18" t="s">
        <v>291</v>
      </c>
      <c r="B157" s="18">
        <v>81825</v>
      </c>
      <c r="C157" s="191" t="str">
        <f>VLOOKUP(B157,'[2]Tabela'!$A$7:$F$2418,2,FALSE)</f>
        <v>CAIXA DE PASSAGEM 60 X 60 CM</v>
      </c>
      <c r="D157" s="6" t="str">
        <f>VLOOKUP(B157,'[2]Tabela'!$A$7:$F$2418,3,FALSE)</f>
        <v>Un    </v>
      </c>
      <c r="E157" s="202">
        <v>10</v>
      </c>
      <c r="F157" s="170">
        <f>VLOOKUP(B157,'[2]Tabela'!$A$7:$F$2418,4,FALSE)</f>
        <v>41.98</v>
      </c>
      <c r="G157" s="170">
        <f>VLOOKUP(B157,'[2]Tabela'!$A$7:$F$2418,5,FALSE)</f>
        <v>85.26</v>
      </c>
      <c r="H157" s="7">
        <f t="shared" si="4"/>
        <v>1272.4</v>
      </c>
      <c r="I157" s="136"/>
    </row>
    <row r="158" spans="1:9" ht="15">
      <c r="A158" s="18" t="s">
        <v>292</v>
      </c>
      <c r="B158" s="18">
        <v>81850</v>
      </c>
      <c r="C158" s="191" t="str">
        <f>VLOOKUP(B158,'[2]Tabela'!$A$7:$F$2418,2,FALSE)</f>
        <v>CAIXA DE GORDURA 50 l. CONCRETO</v>
      </c>
      <c r="D158" s="6" t="str">
        <f>VLOOKUP(B158,'[2]Tabela'!$A$7:$F$2418,3,FALSE)</f>
        <v>Un    </v>
      </c>
      <c r="E158" s="202">
        <v>1</v>
      </c>
      <c r="F158" s="170">
        <f>VLOOKUP(B158,'[2]Tabela'!$A$7:$F$2418,4,FALSE)</f>
        <v>121.81</v>
      </c>
      <c r="G158" s="170">
        <f>VLOOKUP(B158,'[2]Tabela'!$A$7:$F$2418,5,FALSE)</f>
        <v>85.93</v>
      </c>
      <c r="H158" s="7">
        <f t="shared" si="4"/>
        <v>207.74</v>
      </c>
      <c r="I158" s="136"/>
    </row>
    <row r="159" spans="1:9" ht="15">
      <c r="A159" s="18" t="s">
        <v>293</v>
      </c>
      <c r="B159" s="18">
        <v>81885</v>
      </c>
      <c r="C159" s="191" t="str">
        <f>VLOOKUP(B159,'[2]Tabela'!$A$7:$F$2418,2,FALSE)</f>
        <v>TERMINAL DE VENTILACAO DIAMETRO 50 MM</v>
      </c>
      <c r="D159" s="6" t="str">
        <f>VLOOKUP(B159,'[2]Tabela'!$A$7:$F$2418,3,FALSE)</f>
        <v>Un    </v>
      </c>
      <c r="E159" s="202">
        <v>9</v>
      </c>
      <c r="F159" s="170">
        <f>VLOOKUP(B159,'[2]Tabela'!$A$7:$F$2418,4,FALSE)</f>
        <v>7.2</v>
      </c>
      <c r="G159" s="170">
        <f>VLOOKUP(B159,'[2]Tabela'!$A$7:$F$2418,5,FALSE)</f>
        <v>0.91</v>
      </c>
      <c r="H159" s="7">
        <f t="shared" si="4"/>
        <v>72.99</v>
      </c>
      <c r="I159" s="136"/>
    </row>
    <row r="160" spans="1:9" ht="15">
      <c r="A160" s="18" t="s">
        <v>294</v>
      </c>
      <c r="B160" s="18">
        <v>81921</v>
      </c>
      <c r="C160" s="191" t="str">
        <f>VLOOKUP(B160,'[2]Tabela'!$A$7:$F$2418,2,FALSE)</f>
        <v>JOELHO 45 GRAUS DIAMETRO 40 MM</v>
      </c>
      <c r="D160" s="6" t="str">
        <f>VLOOKUP(B160,'[2]Tabela'!$A$7:$F$2418,3,FALSE)</f>
        <v>Un    </v>
      </c>
      <c r="E160" s="202">
        <v>25</v>
      </c>
      <c r="F160" s="170">
        <f>VLOOKUP(B160,'[2]Tabela'!$A$7:$F$2418,4,FALSE)</f>
        <v>1.07</v>
      </c>
      <c r="G160" s="170">
        <f>VLOOKUP(B160,'[2]Tabela'!$A$7:$F$2418,5,FALSE)</f>
        <v>3.64</v>
      </c>
      <c r="H160" s="7">
        <f t="shared" si="4"/>
        <v>117.75</v>
      </c>
      <c r="I160" s="136"/>
    </row>
    <row r="161" spans="1:9" ht="15">
      <c r="A161" s="18" t="s">
        <v>295</v>
      </c>
      <c r="B161" s="18">
        <v>81922</v>
      </c>
      <c r="C161" s="191" t="str">
        <f>VLOOKUP(B161,'[2]Tabela'!$A$7:$F$2418,2,FALSE)</f>
        <v>JOELHO 45 GRAUS DIAMETRO 50 MM</v>
      </c>
      <c r="D161" s="6" t="str">
        <f>VLOOKUP(B161,'[2]Tabela'!$A$7:$F$2418,3,FALSE)</f>
        <v>Un    </v>
      </c>
      <c r="E161" s="202">
        <v>9</v>
      </c>
      <c r="F161" s="170">
        <f>VLOOKUP(B161,'[2]Tabela'!$A$7:$F$2418,4,FALSE)</f>
        <v>1.62</v>
      </c>
      <c r="G161" s="170">
        <f>VLOOKUP(B161,'[2]Tabela'!$A$7:$F$2418,5,FALSE)</f>
        <v>3.64</v>
      </c>
      <c r="H161" s="7">
        <f t="shared" si="4"/>
        <v>47.34</v>
      </c>
      <c r="I161" s="136"/>
    </row>
    <row r="162" spans="1:9" ht="15">
      <c r="A162" s="18" t="s">
        <v>296</v>
      </c>
      <c r="B162" s="18">
        <v>81924</v>
      </c>
      <c r="C162" s="191" t="str">
        <f>VLOOKUP(B162,'[2]Tabela'!$A$7:$F$2418,2,FALSE)</f>
        <v>JOELHO 45 GRAUS DIAMETRO 100 MM</v>
      </c>
      <c r="D162" s="6" t="str">
        <f>VLOOKUP(B162,'[2]Tabela'!$A$7:$F$2418,3,FALSE)</f>
        <v>Un    </v>
      </c>
      <c r="E162" s="202">
        <v>5</v>
      </c>
      <c r="F162" s="170">
        <f>VLOOKUP(B162,'[2]Tabela'!$A$7:$F$2418,4,FALSE)</f>
        <v>4.2</v>
      </c>
      <c r="G162" s="170">
        <f>VLOOKUP(B162,'[2]Tabela'!$A$7:$F$2418,5,FALSE)</f>
        <v>5.86</v>
      </c>
      <c r="H162" s="7">
        <f t="shared" si="4"/>
        <v>50.3</v>
      </c>
      <c r="I162" s="136"/>
    </row>
    <row r="163" spans="1:9" ht="15">
      <c r="A163" s="18" t="s">
        <v>297</v>
      </c>
      <c r="B163" s="18">
        <v>81935</v>
      </c>
      <c r="C163" s="191" t="str">
        <f>VLOOKUP(B163,'[2]Tabela'!$A$7:$F$2418,2,FALSE)</f>
        <v>JOELHO 90 GRAUS DIAMETRO 40 MM</v>
      </c>
      <c r="D163" s="6" t="str">
        <f>VLOOKUP(B163,'[2]Tabela'!$A$7:$F$2418,3,FALSE)</f>
        <v>Un    </v>
      </c>
      <c r="E163" s="202">
        <v>43</v>
      </c>
      <c r="F163" s="170">
        <f>VLOOKUP(B163,'[2]Tabela'!$A$7:$F$2418,4,FALSE)</f>
        <v>0.88</v>
      </c>
      <c r="G163" s="170">
        <f>VLOOKUP(B163,'[2]Tabela'!$A$7:$F$2418,5,FALSE)</f>
        <v>3.64</v>
      </c>
      <c r="H163" s="7">
        <f t="shared" si="4"/>
        <v>194.36</v>
      </c>
      <c r="I163" s="136"/>
    </row>
    <row r="164" spans="1:9" ht="15">
      <c r="A164" s="18" t="s">
        <v>298</v>
      </c>
      <c r="B164" s="18">
        <v>81936</v>
      </c>
      <c r="C164" s="191" t="str">
        <f>VLOOKUP(B164,'[2]Tabela'!$A$7:$F$2418,2,FALSE)</f>
        <v>JOELHO 90 GRAUS DIAMETRO 50 MM</v>
      </c>
      <c r="D164" s="6" t="str">
        <f>VLOOKUP(B164,'[2]Tabela'!$A$7:$F$2418,3,FALSE)</f>
        <v>Un    </v>
      </c>
      <c r="E164" s="202">
        <v>31</v>
      </c>
      <c r="F164" s="170">
        <f>VLOOKUP(B164,'[2]Tabela'!$A$7:$F$2418,4,FALSE)</f>
        <v>1.24</v>
      </c>
      <c r="G164" s="170">
        <f>VLOOKUP(B164,'[2]Tabela'!$A$7:$F$2418,5,FALSE)</f>
        <v>3.64</v>
      </c>
      <c r="H164" s="7">
        <f t="shared" si="4"/>
        <v>151.28</v>
      </c>
      <c r="I164" s="136"/>
    </row>
    <row r="165" spans="1:9" ht="30">
      <c r="A165" s="18" t="s">
        <v>299</v>
      </c>
      <c r="B165" s="18">
        <v>81945</v>
      </c>
      <c r="C165" s="191" t="str">
        <f>VLOOKUP(B165,'[2]Tabela'!$A$7:$F$2418,2,FALSE)</f>
        <v>JOELHO 90 GRAUS C/BOLSA P/ANEL DIAM.40X1.1/2</v>
      </c>
      <c r="D165" s="6" t="str">
        <f>VLOOKUP(B165,'[2]Tabela'!$A$7:$F$2418,3,FALSE)</f>
        <v>Un    </v>
      </c>
      <c r="E165" s="202">
        <v>46</v>
      </c>
      <c r="F165" s="170">
        <f>VLOOKUP(B165,'[2]Tabela'!$A$7:$F$2418,4,FALSE)</f>
        <v>2.08</v>
      </c>
      <c r="G165" s="170">
        <f>VLOOKUP(B165,'[2]Tabela'!$A$7:$F$2418,5,FALSE)</f>
        <v>3.64</v>
      </c>
      <c r="H165" s="7">
        <f t="shared" si="4"/>
        <v>263.12</v>
      </c>
      <c r="I165" s="136"/>
    </row>
    <row r="166" spans="1:9" ht="15">
      <c r="A166" s="18" t="s">
        <v>300</v>
      </c>
      <c r="B166" s="18">
        <v>81733</v>
      </c>
      <c r="C166" s="191" t="str">
        <f>VLOOKUP(B166,'[2]Tabela'!$A$7:$F$2418,2,FALSE)</f>
        <v>CURVA 90 GRAUS CURTA DIAM. 100 MM</v>
      </c>
      <c r="D166" s="6" t="str">
        <f>VLOOKUP(B166,'[2]Tabela'!$A$7:$F$2418,3,FALSE)</f>
        <v>Un    </v>
      </c>
      <c r="E166" s="202">
        <v>14</v>
      </c>
      <c r="F166" s="170">
        <f>VLOOKUP(B166,'[2]Tabela'!$A$7:$F$2418,4,FALSE)</f>
        <v>11</v>
      </c>
      <c r="G166" s="170">
        <f>VLOOKUP(B166,'[2]Tabela'!$A$7:$F$2418,5,FALSE)</f>
        <v>5.86</v>
      </c>
      <c r="H166" s="7">
        <f t="shared" si="4"/>
        <v>236.04</v>
      </c>
      <c r="I166" s="136"/>
    </row>
    <row r="167" spans="1:9" ht="15">
      <c r="A167" s="18" t="s">
        <v>301</v>
      </c>
      <c r="B167" s="18">
        <v>81961</v>
      </c>
      <c r="C167" s="191" t="str">
        <f>VLOOKUP(B167,'[2]Tabela'!$A$7:$F$2418,2,FALSE)</f>
        <v>JUNCAO 45 GRAUS DIAMETRO 40 MM</v>
      </c>
      <c r="D167" s="6" t="str">
        <f>VLOOKUP(B167,'[2]Tabela'!$A$7:$F$2418,3,FALSE)</f>
        <v>Un    </v>
      </c>
      <c r="E167" s="202">
        <v>5</v>
      </c>
      <c r="F167" s="170">
        <f>VLOOKUP(B167,'[2]Tabela'!$A$7:$F$2418,4,FALSE)</f>
        <v>1.9500000000000002</v>
      </c>
      <c r="G167" s="170">
        <f>VLOOKUP(B167,'[2]Tabela'!$A$7:$F$2418,5,FALSE)</f>
        <v>3.77</v>
      </c>
      <c r="H167" s="7">
        <f t="shared" si="4"/>
        <v>28.6</v>
      </c>
      <c r="I167" s="136"/>
    </row>
    <row r="168" spans="1:9" ht="15">
      <c r="A168" s="18" t="s">
        <v>302</v>
      </c>
      <c r="B168" s="18">
        <v>81970</v>
      </c>
      <c r="C168" s="191" t="str">
        <f>VLOOKUP(B168,'[2]Tabela'!$A$7:$F$2418,2,FALSE)</f>
        <v>JUNCAO SIMPLES DIAMETRO 50 X 50 MM</v>
      </c>
      <c r="D168" s="6" t="str">
        <f>VLOOKUP(B168,'[2]Tabela'!$A$7:$F$2418,3,FALSE)</f>
        <v>Un    </v>
      </c>
      <c r="E168" s="202">
        <v>2</v>
      </c>
      <c r="F168" s="170">
        <f>VLOOKUP(B168,'[2]Tabela'!$A$7:$F$2418,4,FALSE)</f>
        <v>4.6</v>
      </c>
      <c r="G168" s="170">
        <f>VLOOKUP(B168,'[2]Tabela'!$A$7:$F$2418,5,FALSE)</f>
        <v>3.77</v>
      </c>
      <c r="H168" s="7">
        <f t="shared" si="4"/>
        <v>16.74</v>
      </c>
      <c r="I168" s="136"/>
    </row>
    <row r="169" spans="1:9" ht="15">
      <c r="A169" s="18" t="s">
        <v>303</v>
      </c>
      <c r="B169" s="18">
        <v>81973</v>
      </c>
      <c r="C169" s="191" t="str">
        <f>VLOOKUP(B169,'[2]Tabela'!$A$7:$F$2418,2,FALSE)</f>
        <v>JUNCAO SIMPLES DIAM. 100 X 50 MM</v>
      </c>
      <c r="D169" s="6" t="str">
        <f>VLOOKUP(B169,'[2]Tabela'!$A$7:$F$2418,3,FALSE)</f>
        <v>Un    </v>
      </c>
      <c r="E169" s="202">
        <v>8</v>
      </c>
      <c r="F169" s="170">
        <f>VLOOKUP(B169,'[2]Tabela'!$A$7:$F$2418,4,FALSE)</f>
        <v>8.9</v>
      </c>
      <c r="G169" s="170">
        <f>VLOOKUP(B169,'[2]Tabela'!$A$7:$F$2418,5,FALSE)</f>
        <v>5.98</v>
      </c>
      <c r="H169" s="7">
        <f t="shared" si="4"/>
        <v>119.04</v>
      </c>
      <c r="I169" s="136"/>
    </row>
    <row r="170" spans="1:9" ht="15">
      <c r="A170" s="18" t="s">
        <v>304</v>
      </c>
      <c r="B170" s="18">
        <v>81975</v>
      </c>
      <c r="C170" s="191" t="str">
        <f>VLOOKUP(B170,'[2]Tabela'!$A$7:$F$2418,2,FALSE)</f>
        <v>JUNCAO SIMPLES DIAM. 100 X 100 MM</v>
      </c>
      <c r="D170" s="6" t="str">
        <f>VLOOKUP(B170,'[2]Tabela'!$A$7:$F$2418,3,FALSE)</f>
        <v>Un    </v>
      </c>
      <c r="E170" s="202">
        <v>5</v>
      </c>
      <c r="F170" s="170">
        <f>VLOOKUP(B170,'[2]Tabela'!$A$7:$F$2418,4,FALSE)</f>
        <v>12</v>
      </c>
      <c r="G170" s="170">
        <f>VLOOKUP(B170,'[2]Tabela'!$A$7:$F$2418,5,FALSE)</f>
        <v>5.98</v>
      </c>
      <c r="H170" s="7">
        <f t="shared" si="4"/>
        <v>89.9</v>
      </c>
      <c r="I170" s="136"/>
    </row>
    <row r="171" spans="1:9" ht="15">
      <c r="A171" s="18" t="s">
        <v>305</v>
      </c>
      <c r="B171" s="18">
        <v>82001</v>
      </c>
      <c r="C171" s="191" t="str">
        <f>VLOOKUP(B171,'[2]Tabela'!$A$7:$F$2418,2,FALSE)</f>
        <v>LUVA SIMPLES DIAMETRO 40 MM</v>
      </c>
      <c r="D171" s="6" t="str">
        <f>VLOOKUP(B171,'[2]Tabela'!$A$7:$F$2418,3,FALSE)</f>
        <v>Un    </v>
      </c>
      <c r="E171" s="202">
        <v>4</v>
      </c>
      <c r="F171" s="170">
        <f>VLOOKUP(B171,'[2]Tabela'!$A$7:$F$2418,4,FALSE)</f>
        <v>0.6000000000000001</v>
      </c>
      <c r="G171" s="170">
        <f>VLOOKUP(B171,'[2]Tabela'!$A$7:$F$2418,5,FALSE)</f>
        <v>1.82</v>
      </c>
      <c r="H171" s="7">
        <f t="shared" si="4"/>
        <v>9.68</v>
      </c>
      <c r="I171" s="136"/>
    </row>
    <row r="172" spans="1:9" ht="15">
      <c r="A172" s="18"/>
      <c r="B172" s="18">
        <v>82002</v>
      </c>
      <c r="C172" s="191" t="str">
        <f>VLOOKUP(B172,'[2]Tabela'!$A$7:$F$2418,2,FALSE)</f>
        <v>LUVA SIMPLES DIAMETRO 50 MM</v>
      </c>
      <c r="D172" s="6" t="str">
        <f>VLOOKUP(B172,'[2]Tabela'!$A$7:$F$2418,3,FALSE)</f>
        <v>Un    </v>
      </c>
      <c r="E172" s="202">
        <v>52</v>
      </c>
      <c r="F172" s="170">
        <f>VLOOKUP(B172,'[2]Tabela'!$A$7:$F$2418,4,FALSE)</f>
        <v>1.3</v>
      </c>
      <c r="G172" s="170">
        <f>VLOOKUP(B172,'[2]Tabela'!$A$7:$F$2418,5,FALSE)</f>
        <v>1.82</v>
      </c>
      <c r="H172" s="7">
        <f>ROUND((F172+G172)*E172,2)</f>
        <v>162.24</v>
      </c>
      <c r="I172" s="136"/>
    </row>
    <row r="173" spans="1:9" ht="15">
      <c r="A173" s="18" t="s">
        <v>306</v>
      </c>
      <c r="B173" s="18">
        <v>82004</v>
      </c>
      <c r="C173" s="191" t="str">
        <f>VLOOKUP(B173,'[2]Tabela'!$A$7:$F$2418,2,FALSE)</f>
        <v>LUVA SIMPLES DIAM. 100 MM</v>
      </c>
      <c r="D173" s="6" t="str">
        <f>VLOOKUP(B173,'[2]Tabela'!$A$7:$F$2418,3,FALSE)</f>
        <v>Un    </v>
      </c>
      <c r="E173" s="202">
        <v>36</v>
      </c>
      <c r="F173" s="170">
        <f>VLOOKUP(B173,'[2]Tabela'!$A$7:$F$2418,4,FALSE)</f>
        <v>2.9</v>
      </c>
      <c r="G173" s="170">
        <f>VLOOKUP(B173,'[2]Tabela'!$A$7:$F$2418,5,FALSE)</f>
        <v>2.99</v>
      </c>
      <c r="H173" s="7">
        <f aca="true" t="shared" si="5" ref="H173:H199">ROUND((F173+G173)*E173,2)</f>
        <v>212.04</v>
      </c>
      <c r="I173" s="136"/>
    </row>
    <row r="174" spans="1:9" ht="30">
      <c r="A174" s="18" t="s">
        <v>307</v>
      </c>
      <c r="B174" s="18">
        <v>82052</v>
      </c>
      <c r="C174" s="191" t="str">
        <f>VLOOKUP(B174,'[2]Tabela'!$A$7:$F$2418,2,FALSE)</f>
        <v>PORTA GRELHA QUADRADO CROMADO DIAM.150 MM</v>
      </c>
      <c r="D174" s="6" t="str">
        <f>VLOOKUP(B174,'[2]Tabela'!$A$7:$F$2418,3,FALSE)</f>
        <v>Un    </v>
      </c>
      <c r="E174" s="202">
        <f>E153</f>
        <v>7</v>
      </c>
      <c r="F174" s="170">
        <f>VLOOKUP(B174,'[2]Tabela'!$A$7:$F$2418,4,FALSE)</f>
        <v>2.6</v>
      </c>
      <c r="G174" s="170">
        <f>VLOOKUP(B174,'[2]Tabela'!$A$7:$F$2418,5,FALSE)</f>
        <v>1.3</v>
      </c>
      <c r="H174" s="7">
        <f t="shared" si="5"/>
        <v>27.3</v>
      </c>
      <c r="I174" s="136"/>
    </row>
    <row r="175" spans="1:9" ht="30">
      <c r="A175" s="18" t="s">
        <v>308</v>
      </c>
      <c r="B175" s="18">
        <v>82053</v>
      </c>
      <c r="C175" s="191" t="str">
        <f>VLOOKUP(B175,'[2]Tabela'!$A$7:$F$2418,2,FALSE)</f>
        <v>PORTA GRELHA QUADRADO P/GREL.QUADRADA DIAM. 100 MM</v>
      </c>
      <c r="D175" s="6" t="str">
        <f>VLOOKUP(B175,'[2]Tabela'!$A$7:$F$2418,3,FALSE)</f>
        <v>Un    </v>
      </c>
      <c r="E175" s="202">
        <f>E152+E154</f>
        <v>23</v>
      </c>
      <c r="F175" s="170">
        <f>VLOOKUP(B175,'[2]Tabela'!$A$7:$F$2418,4,FALSE)</f>
        <v>1.15</v>
      </c>
      <c r="G175" s="170">
        <f>VLOOKUP(B175,'[2]Tabela'!$A$7:$F$2418,5,FALSE)</f>
        <v>1.3</v>
      </c>
      <c r="H175" s="7">
        <f t="shared" si="5"/>
        <v>56.35</v>
      </c>
      <c r="I175" s="136"/>
    </row>
    <row r="176" spans="1:9" ht="15">
      <c r="A176" s="18" t="s">
        <v>309</v>
      </c>
      <c r="B176" s="18">
        <v>82230</v>
      </c>
      <c r="C176" s="191" t="str">
        <f>VLOOKUP(B176,'[2]Tabela'!$A$7:$F$2418,2,FALSE)</f>
        <v>TE SANITARIO DIAMETRO 50 X 50 MM</v>
      </c>
      <c r="D176" s="6" t="str">
        <f>VLOOKUP(B176,'[2]Tabela'!$A$7:$F$2418,3,FALSE)</f>
        <v>Un    </v>
      </c>
      <c r="E176" s="202">
        <v>36</v>
      </c>
      <c r="F176" s="170">
        <f>VLOOKUP(B176,'[2]Tabela'!$A$7:$F$2418,4,FALSE)</f>
        <v>3.6</v>
      </c>
      <c r="G176" s="170">
        <f>VLOOKUP(B176,'[2]Tabela'!$A$7:$F$2418,5,FALSE)</f>
        <v>3.77</v>
      </c>
      <c r="H176" s="7">
        <f t="shared" si="5"/>
        <v>265.32</v>
      </c>
      <c r="I176" s="136"/>
    </row>
    <row r="177" spans="1:9" ht="15">
      <c r="A177" s="18" t="s">
        <v>310</v>
      </c>
      <c r="B177" s="18">
        <v>82233</v>
      </c>
      <c r="C177" s="191" t="str">
        <f>VLOOKUP(B177,'[2]Tabela'!$A$7:$F$2418,2,FALSE)</f>
        <v>TE SANITARIO DIAMETRO 100 X 50 MM</v>
      </c>
      <c r="D177" s="6" t="str">
        <f>VLOOKUP(B177,'[2]Tabela'!$A$7:$F$2418,3,FALSE)</f>
        <v>Un    </v>
      </c>
      <c r="E177" s="202">
        <v>5</v>
      </c>
      <c r="F177" s="170">
        <f>VLOOKUP(B177,'[2]Tabela'!$A$7:$F$2418,4,FALSE)</f>
        <v>7</v>
      </c>
      <c r="G177" s="170">
        <f>VLOOKUP(B177,'[2]Tabela'!$A$7:$F$2418,5,FALSE)</f>
        <v>5.98</v>
      </c>
      <c r="H177" s="7">
        <f t="shared" si="5"/>
        <v>64.9</v>
      </c>
      <c r="I177" s="136"/>
    </row>
    <row r="178" spans="1:9" ht="15">
      <c r="A178" s="18" t="s">
        <v>311</v>
      </c>
      <c r="B178" s="18">
        <v>82301</v>
      </c>
      <c r="C178" s="191" t="str">
        <f>VLOOKUP(B178,'[2]Tabela'!$A$7:$F$2418,2,FALSE)</f>
        <v>TUBO SOLD.P/ESGOTO DIAM. 40 MM</v>
      </c>
      <c r="D178" s="6" t="str">
        <f>VLOOKUP(B178,'[2]Tabela'!$A$7:$F$2418,3,FALSE)</f>
        <v>ML    </v>
      </c>
      <c r="E178" s="202">
        <v>72</v>
      </c>
      <c r="F178" s="170">
        <f>VLOOKUP(B178,'[2]Tabela'!$A$7:$F$2418,4,FALSE)</f>
        <v>3.36</v>
      </c>
      <c r="G178" s="170">
        <f>VLOOKUP(B178,'[2]Tabela'!$A$7:$F$2418,5,FALSE)</f>
        <v>3.12</v>
      </c>
      <c r="H178" s="7">
        <f t="shared" si="5"/>
        <v>466.56</v>
      </c>
      <c r="I178" s="136"/>
    </row>
    <row r="179" spans="1:9" ht="15">
      <c r="A179" s="18" t="s">
        <v>312</v>
      </c>
      <c r="B179" s="18">
        <v>82302</v>
      </c>
      <c r="C179" s="191" t="str">
        <f>VLOOKUP(B179,'[2]Tabela'!$A$7:$F$2418,2,FALSE)</f>
        <v>TUBO SOLD. P/ESGOTO DIAM. 50 MM</v>
      </c>
      <c r="D179" s="6" t="str">
        <f>VLOOKUP(B179,'[2]Tabela'!$A$7:$F$2418,3,FALSE)</f>
        <v>ML    </v>
      </c>
      <c r="E179" s="202">
        <v>120</v>
      </c>
      <c r="F179" s="170">
        <f>VLOOKUP(B179,'[2]Tabela'!$A$7:$F$2418,4,FALSE)</f>
        <v>6.15</v>
      </c>
      <c r="G179" s="170">
        <f>VLOOKUP(B179,'[2]Tabela'!$A$7:$F$2418,5,FALSE)</f>
        <v>3.9</v>
      </c>
      <c r="H179" s="7">
        <f t="shared" si="5"/>
        <v>1206</v>
      </c>
      <c r="I179" s="136"/>
    </row>
    <row r="180" spans="1:9" ht="15">
      <c r="A180" s="18" t="s">
        <v>313</v>
      </c>
      <c r="B180" s="18">
        <v>82303</v>
      </c>
      <c r="C180" s="191" t="str">
        <f>VLOOKUP(B180,'[2]Tabela'!$A$7:$F$2418,2,FALSE)</f>
        <v>TUBO SOLDAVEL P/ESGOTO DIAM.75 MM</v>
      </c>
      <c r="D180" s="6" t="str">
        <f>VLOOKUP(B180,'[2]Tabela'!$A$7:$F$2418,3,FALSE)</f>
        <v>ML    </v>
      </c>
      <c r="E180" s="202">
        <v>3</v>
      </c>
      <c r="F180" s="170">
        <f>VLOOKUP(B180,'[2]Tabela'!$A$7:$F$2418,4,FALSE)</f>
        <v>7.58</v>
      </c>
      <c r="G180" s="170">
        <f>VLOOKUP(B180,'[2]Tabela'!$A$7:$F$2418,5,FALSE)</f>
        <v>6.24</v>
      </c>
      <c r="H180" s="7">
        <f t="shared" si="5"/>
        <v>41.46</v>
      </c>
      <c r="I180" s="136"/>
    </row>
    <row r="181" spans="1:9" ht="15">
      <c r="A181" s="18" t="s">
        <v>314</v>
      </c>
      <c r="B181" s="18">
        <v>82304</v>
      </c>
      <c r="C181" s="191" t="str">
        <f>VLOOKUP(B181,'[2]Tabela'!$A$7:$F$2418,2,FALSE)</f>
        <v>TUBO SOLDAVEL P/ESGOTO DIAM. 100 MM</v>
      </c>
      <c r="D181" s="6" t="str">
        <f>VLOOKUP(B181,'[2]Tabela'!$A$7:$F$2418,3,FALSE)</f>
        <v>ML    </v>
      </c>
      <c r="E181" s="202">
        <v>115</v>
      </c>
      <c r="F181" s="170">
        <f>VLOOKUP(B181,'[2]Tabela'!$A$7:$F$2418,4,FALSE)</f>
        <v>6.43</v>
      </c>
      <c r="G181" s="170">
        <f>VLOOKUP(B181,'[2]Tabela'!$A$7:$F$2418,5,FALSE)</f>
        <v>6.76</v>
      </c>
      <c r="H181" s="7">
        <f t="shared" si="5"/>
        <v>1516.85</v>
      </c>
      <c r="I181" s="136"/>
    </row>
    <row r="182" spans="1:9" ht="18.75" customHeight="1">
      <c r="A182" s="18" t="s">
        <v>315</v>
      </c>
      <c r="B182" s="18" t="s">
        <v>56</v>
      </c>
      <c r="C182" s="5" t="s">
        <v>159</v>
      </c>
      <c r="D182" s="6" t="s">
        <v>95</v>
      </c>
      <c r="E182" s="202">
        <v>63</v>
      </c>
      <c r="F182" s="202">
        <f>'[10]composições '!F99</f>
        <v>1.06</v>
      </c>
      <c r="G182" s="202">
        <f>'[10]composições '!G99</f>
        <v>0.65</v>
      </c>
      <c r="H182" s="7">
        <f t="shared" si="5"/>
        <v>107.73</v>
      </c>
      <c r="I182" s="136"/>
    </row>
    <row r="183" spans="1:9" ht="18.75" customHeight="1">
      <c r="A183" s="18" t="s">
        <v>316</v>
      </c>
      <c r="B183" s="18" t="s">
        <v>56</v>
      </c>
      <c r="C183" s="5" t="s">
        <v>317</v>
      </c>
      <c r="D183" s="6" t="s">
        <v>95</v>
      </c>
      <c r="E183" s="202">
        <v>130</v>
      </c>
      <c r="F183" s="202">
        <f>'[10]composições '!F108</f>
        <v>0.71</v>
      </c>
      <c r="G183" s="202">
        <f>'[10]composições '!G108</f>
        <v>0.65</v>
      </c>
      <c r="H183" s="7">
        <f t="shared" si="5"/>
        <v>176.8</v>
      </c>
      <c r="I183" s="136"/>
    </row>
    <row r="184" spans="1:9" ht="15">
      <c r="A184" s="14" t="s">
        <v>318</v>
      </c>
      <c r="B184" s="14">
        <v>81000</v>
      </c>
      <c r="C184" s="15" t="s">
        <v>319</v>
      </c>
      <c r="D184" s="6" t="str">
        <f>VLOOKUP(B184,'[1]Sheet1'!$A$9:$F$3600,3,FALSE)</f>
        <v> </v>
      </c>
      <c r="E184" s="202"/>
      <c r="F184" s="7"/>
      <c r="G184" s="7"/>
      <c r="H184" s="7"/>
      <c r="I184" s="136"/>
    </row>
    <row r="185" spans="1:9" ht="15">
      <c r="A185" s="18" t="s">
        <v>320</v>
      </c>
      <c r="B185" s="18">
        <v>81827</v>
      </c>
      <c r="C185" s="191" t="str">
        <f>VLOOKUP(B185,'[2]Tabela'!$A$7:$F$2418,2,FALSE)</f>
        <v>CAIXA DE AREIA 60 X 60 S/TAMPA</v>
      </c>
      <c r="D185" s="6" t="str">
        <f>VLOOKUP(B185,'[2]Tabela'!$A$7:$F$2418,3,FALSE)</f>
        <v>Un    </v>
      </c>
      <c r="E185" s="202">
        <v>7</v>
      </c>
      <c r="F185" s="170">
        <f>VLOOKUP(B185,'[2]Tabela'!$A$7:$F$2418,4,FALSE)</f>
        <v>38.96</v>
      </c>
      <c r="G185" s="170">
        <f>VLOOKUP(B185,'[2]Tabela'!$A$7:$F$2418,5,FALSE)</f>
        <v>109.23</v>
      </c>
      <c r="H185" s="7">
        <f t="shared" si="5"/>
        <v>1037.33</v>
      </c>
      <c r="I185" s="136"/>
    </row>
    <row r="186" spans="1:9" ht="15">
      <c r="A186" s="18" t="s">
        <v>321</v>
      </c>
      <c r="B186" s="18">
        <v>82302</v>
      </c>
      <c r="C186" s="191" t="str">
        <f>VLOOKUP(B186,'[2]Tabela'!$A$7:$F$2418,2,FALSE)</f>
        <v>TUBO SOLD. P/ESGOTO DIAM. 50 MM</v>
      </c>
      <c r="D186" s="6" t="str">
        <f>VLOOKUP(B186,'[2]Tabela'!$A$7:$F$2418,3,FALSE)</f>
        <v>ML    </v>
      </c>
      <c r="E186" s="202">
        <v>2</v>
      </c>
      <c r="F186" s="170">
        <f>VLOOKUP(B186,'[2]Tabela'!$A$7:$F$2418,4,FALSE)</f>
        <v>6.15</v>
      </c>
      <c r="G186" s="170">
        <f>VLOOKUP(B186,'[2]Tabela'!$A$7:$F$2418,5,FALSE)</f>
        <v>3.9</v>
      </c>
      <c r="H186" s="7">
        <f t="shared" si="5"/>
        <v>20.1</v>
      </c>
      <c r="I186" s="136"/>
    </row>
    <row r="187" spans="1:9" ht="15">
      <c r="A187" s="18" t="s">
        <v>322</v>
      </c>
      <c r="B187" s="18">
        <v>82303</v>
      </c>
      <c r="C187" s="191" t="str">
        <f>VLOOKUP(B187,'[2]Tabela'!$A$7:$F$2418,2,FALSE)</f>
        <v>TUBO SOLDAVEL P/ESGOTO DIAM.75 MM</v>
      </c>
      <c r="D187" s="6" t="str">
        <f>VLOOKUP(B187,'[2]Tabela'!$A$7:$F$2418,3,FALSE)</f>
        <v>ML    </v>
      </c>
      <c r="E187" s="202">
        <v>8</v>
      </c>
      <c r="F187" s="170">
        <f>VLOOKUP(B187,'[2]Tabela'!$A$7:$F$2418,4,FALSE)</f>
        <v>7.58</v>
      </c>
      <c r="G187" s="170">
        <f>VLOOKUP(B187,'[2]Tabela'!$A$7:$F$2418,5,FALSE)</f>
        <v>6.24</v>
      </c>
      <c r="H187" s="7">
        <f t="shared" si="5"/>
        <v>110.56</v>
      </c>
      <c r="I187" s="136"/>
    </row>
    <row r="188" spans="1:9" ht="15">
      <c r="A188" s="18" t="s">
        <v>323</v>
      </c>
      <c r="B188" s="18">
        <v>82304</v>
      </c>
      <c r="C188" s="191" t="str">
        <f>VLOOKUP(B188,'[2]Tabela'!$A$7:$F$2418,2,FALSE)</f>
        <v>TUBO SOLDAVEL P/ESGOTO DIAM. 100 MM</v>
      </c>
      <c r="D188" s="6" t="str">
        <f>VLOOKUP(B188,'[2]Tabela'!$A$7:$F$2418,3,FALSE)</f>
        <v>ML    </v>
      </c>
      <c r="E188" s="202">
        <v>40</v>
      </c>
      <c r="F188" s="170">
        <f>VLOOKUP(B188,'[2]Tabela'!$A$7:$F$2418,4,FALSE)</f>
        <v>6.43</v>
      </c>
      <c r="G188" s="170">
        <f>VLOOKUP(B188,'[2]Tabela'!$A$7:$F$2418,5,FALSE)</f>
        <v>6.76</v>
      </c>
      <c r="H188" s="7">
        <f t="shared" si="5"/>
        <v>527.6</v>
      </c>
      <c r="I188" s="136"/>
    </row>
    <row r="189" spans="1:9" ht="15">
      <c r="A189" s="18" t="s">
        <v>324</v>
      </c>
      <c r="B189" s="18">
        <v>81732</v>
      </c>
      <c r="C189" s="191" t="str">
        <f>VLOOKUP(B189,'[2]Tabela'!$A$7:$F$2418,2,FALSE)</f>
        <v>CURVA 90 GRAUS CURTA DIAM. 75 MM</v>
      </c>
      <c r="D189" s="6" t="str">
        <f>VLOOKUP(B189,'[2]Tabela'!$A$7:$F$2418,3,FALSE)</f>
        <v>Un    </v>
      </c>
      <c r="E189" s="202">
        <v>1</v>
      </c>
      <c r="F189" s="170">
        <f>VLOOKUP(B189,'[2]Tabela'!$A$7:$F$2418,4,FALSE)</f>
        <v>8.52</v>
      </c>
      <c r="G189" s="170">
        <f>VLOOKUP(B189,'[2]Tabela'!$A$7:$F$2418,5,FALSE)</f>
        <v>4.68</v>
      </c>
      <c r="H189" s="7">
        <f t="shared" si="5"/>
        <v>13.2</v>
      </c>
      <c r="I189" s="136"/>
    </row>
    <row r="190" spans="1:9" ht="15">
      <c r="A190" s="18" t="s">
        <v>325</v>
      </c>
      <c r="B190" s="18">
        <v>81733</v>
      </c>
      <c r="C190" s="191" t="str">
        <f>VLOOKUP(B190,'[2]Tabela'!$A$7:$F$2418,2,FALSE)</f>
        <v>CURVA 90 GRAUS CURTA DIAM. 100 MM</v>
      </c>
      <c r="D190" s="6" t="str">
        <f>VLOOKUP(B190,'[2]Tabela'!$A$7:$F$2418,3,FALSE)</f>
        <v>Un    </v>
      </c>
      <c r="E190" s="202">
        <v>4</v>
      </c>
      <c r="F190" s="170">
        <f>VLOOKUP(B190,'[2]Tabela'!$A$7:$F$2418,4,FALSE)</f>
        <v>11</v>
      </c>
      <c r="G190" s="170">
        <f>VLOOKUP(B190,'[2]Tabela'!$A$7:$F$2418,5,FALSE)</f>
        <v>5.86</v>
      </c>
      <c r="H190" s="7">
        <f t="shared" si="5"/>
        <v>67.44</v>
      </c>
      <c r="I190" s="136"/>
    </row>
    <row r="191" spans="1:9" ht="15">
      <c r="A191" s="18" t="s">
        <v>326</v>
      </c>
      <c r="B191" s="18">
        <v>82102</v>
      </c>
      <c r="C191" s="191" t="str">
        <f>VLOOKUP(B191,'[2]Tabela'!$A$7:$F$2418,2,FALSE)</f>
        <v>REDUCAO EXCENTRICA 100 X 75 MM</v>
      </c>
      <c r="D191" s="6" t="str">
        <f>VLOOKUP(B191,'[2]Tabela'!$A$7:$F$2418,3,FALSE)</f>
        <v>Un    </v>
      </c>
      <c r="E191" s="202">
        <v>1</v>
      </c>
      <c r="F191" s="170">
        <f>VLOOKUP(B191,'[2]Tabela'!$A$7:$F$2418,4,FALSE)</f>
        <v>4.3</v>
      </c>
      <c r="G191" s="170">
        <f>VLOOKUP(B191,'[2]Tabela'!$A$7:$F$2418,5,FALSE)</f>
        <v>5.86</v>
      </c>
      <c r="H191" s="7">
        <f t="shared" si="5"/>
        <v>10.16</v>
      </c>
      <c r="I191" s="136"/>
    </row>
    <row r="192" spans="1:9" ht="15">
      <c r="A192" s="18" t="s">
        <v>327</v>
      </c>
      <c r="B192" s="18" t="s">
        <v>56</v>
      </c>
      <c r="C192" s="5" t="s">
        <v>328</v>
      </c>
      <c r="D192" s="6" t="s">
        <v>95</v>
      </c>
      <c r="E192" s="202">
        <v>1</v>
      </c>
      <c r="F192" s="7">
        <v>12.1</v>
      </c>
      <c r="G192" s="7">
        <f>F192*0.3</f>
        <v>3.63</v>
      </c>
      <c r="H192" s="7">
        <f t="shared" si="5"/>
        <v>15.73</v>
      </c>
      <c r="I192" s="136"/>
    </row>
    <row r="193" spans="1:9" ht="15">
      <c r="A193" s="18" t="s">
        <v>329</v>
      </c>
      <c r="B193" s="18">
        <v>81975</v>
      </c>
      <c r="C193" s="191" t="str">
        <f>VLOOKUP(B193,'[2]Tabela'!$A$7:$F$2418,2,FALSE)</f>
        <v>JUNCAO SIMPLES DIAM. 100 X 100 MM</v>
      </c>
      <c r="D193" s="6" t="str">
        <f>VLOOKUP(B193,'[2]Tabela'!$A$7:$F$2418,3,FALSE)</f>
        <v>Un    </v>
      </c>
      <c r="E193" s="202">
        <v>3</v>
      </c>
      <c r="F193" s="170">
        <f>VLOOKUP(B193,'[2]Tabela'!$A$7:$F$2418,4,FALSE)</f>
        <v>12</v>
      </c>
      <c r="G193" s="170">
        <f>VLOOKUP(B193,'[2]Tabela'!$A$7:$F$2418,5,FALSE)</f>
        <v>5.98</v>
      </c>
      <c r="H193" s="7">
        <f t="shared" si="5"/>
        <v>53.94</v>
      </c>
      <c r="I193" s="136"/>
    </row>
    <row r="194" spans="1:9" ht="15">
      <c r="A194" s="18" t="s">
        <v>330</v>
      </c>
      <c r="B194" s="18">
        <v>81924</v>
      </c>
      <c r="C194" s="191" t="str">
        <f>VLOOKUP(B194,'[2]Tabela'!$A$7:$F$2418,2,FALSE)</f>
        <v>JOELHO 45 GRAUS DIAMETRO 100 MM</v>
      </c>
      <c r="D194" s="6" t="str">
        <f>VLOOKUP(B194,'[2]Tabela'!$A$7:$F$2418,3,FALSE)</f>
        <v>Un    </v>
      </c>
      <c r="E194" s="202">
        <v>6</v>
      </c>
      <c r="F194" s="170">
        <f>VLOOKUP(B194,'[2]Tabela'!$A$7:$F$2418,4,FALSE)</f>
        <v>4.2</v>
      </c>
      <c r="G194" s="170">
        <f>VLOOKUP(B194,'[2]Tabela'!$A$7:$F$2418,5,FALSE)</f>
        <v>5.86</v>
      </c>
      <c r="H194" s="7">
        <f t="shared" si="5"/>
        <v>60.36</v>
      </c>
      <c r="I194" s="136"/>
    </row>
    <row r="195" spans="1:9" ht="15">
      <c r="A195" s="18" t="s">
        <v>331</v>
      </c>
      <c r="B195" s="18">
        <v>82003</v>
      </c>
      <c r="C195" s="191" t="str">
        <f>VLOOKUP(B195,'[2]Tabela'!$A$7:$F$2418,2,FALSE)</f>
        <v>LUVA SIMPLES DIAMETRO 75 MM</v>
      </c>
      <c r="D195" s="6" t="str">
        <f>VLOOKUP(B195,'[2]Tabela'!$A$7:$F$2418,3,FALSE)</f>
        <v>Un    </v>
      </c>
      <c r="E195" s="202">
        <v>2</v>
      </c>
      <c r="F195" s="170">
        <f>VLOOKUP(B195,'[2]Tabela'!$A$7:$F$2418,4,FALSE)</f>
        <v>2.45</v>
      </c>
      <c r="G195" s="170">
        <f>VLOOKUP(B195,'[2]Tabela'!$A$7:$F$2418,5,FALSE)</f>
        <v>2.34</v>
      </c>
      <c r="H195" s="7">
        <f t="shared" si="5"/>
        <v>9.58</v>
      </c>
      <c r="I195" s="136"/>
    </row>
    <row r="196" spans="1:9" ht="15">
      <c r="A196" s="18" t="s">
        <v>332</v>
      </c>
      <c r="B196" s="18">
        <v>82004</v>
      </c>
      <c r="C196" s="191" t="str">
        <f>VLOOKUP(B196,'[2]Tabela'!$A$7:$F$2418,2,FALSE)</f>
        <v>LUVA SIMPLES DIAM. 100 MM</v>
      </c>
      <c r="D196" s="6" t="str">
        <f>VLOOKUP(B196,'[2]Tabela'!$A$7:$F$2418,3,FALSE)</f>
        <v>Un    </v>
      </c>
      <c r="E196" s="202">
        <v>15</v>
      </c>
      <c r="F196" s="170">
        <f>VLOOKUP(B196,'[2]Tabela'!$A$7:$F$2418,4,FALSE)</f>
        <v>2.9</v>
      </c>
      <c r="G196" s="170">
        <f>VLOOKUP(B196,'[2]Tabela'!$A$7:$F$2418,5,FALSE)</f>
        <v>2.99</v>
      </c>
      <c r="H196" s="7">
        <f t="shared" si="5"/>
        <v>88.35</v>
      </c>
      <c r="I196" s="136"/>
    </row>
    <row r="197" spans="1:9" ht="15">
      <c r="A197" s="18" t="s">
        <v>333</v>
      </c>
      <c r="B197" s="18">
        <v>81504</v>
      </c>
      <c r="C197" s="191" t="str">
        <f>VLOOKUP(B197,'[2]Tabela'!$A$7:$F$2418,2,FALSE)</f>
        <v>SOLUCAO LIMPADORA 1000 CM3</v>
      </c>
      <c r="D197" s="6" t="str">
        <f>VLOOKUP(B197,'[2]Tabela'!$A$7:$F$2418,3,FALSE)</f>
        <v>Un    </v>
      </c>
      <c r="E197" s="202">
        <v>1</v>
      </c>
      <c r="F197" s="170">
        <f>VLOOKUP(B197,'[2]Tabela'!$A$7:$F$2418,4,FALSE)</f>
        <v>26.8</v>
      </c>
      <c r="G197" s="170">
        <f>VLOOKUP(B197,'[2]Tabela'!$A$7:$F$2418,5,FALSE)</f>
        <v>0</v>
      </c>
      <c r="H197" s="7">
        <f t="shared" si="5"/>
        <v>26.8</v>
      </c>
      <c r="I197" s="136"/>
    </row>
    <row r="198" spans="1:9" ht="15">
      <c r="A198" s="18" t="s">
        <v>334</v>
      </c>
      <c r="B198" s="18" t="s">
        <v>56</v>
      </c>
      <c r="C198" s="5" t="s">
        <v>335</v>
      </c>
      <c r="D198" s="6" t="s">
        <v>95</v>
      </c>
      <c r="E198" s="202">
        <v>2</v>
      </c>
      <c r="F198" s="202">
        <f>'[10]composições '!F126</f>
        <v>1.06</v>
      </c>
      <c r="G198" s="202">
        <f>'[10]composições '!G126</f>
        <v>0.52</v>
      </c>
      <c r="H198" s="7">
        <f t="shared" si="5"/>
        <v>3.16</v>
      </c>
      <c r="I198" s="136"/>
    </row>
    <row r="199" spans="1:9" ht="15">
      <c r="A199" s="18" t="s">
        <v>336</v>
      </c>
      <c r="B199" s="18" t="s">
        <v>56</v>
      </c>
      <c r="C199" s="5" t="s">
        <v>337</v>
      </c>
      <c r="D199" s="6" t="s">
        <v>95</v>
      </c>
      <c r="E199" s="202">
        <v>13</v>
      </c>
      <c r="F199" s="202">
        <f>'[10]composições '!F99</f>
        <v>1.06</v>
      </c>
      <c r="G199" s="202">
        <f>'[10]composições '!G99</f>
        <v>0.65</v>
      </c>
      <c r="H199" s="7">
        <f t="shared" si="5"/>
        <v>22.23</v>
      </c>
      <c r="I199" s="136"/>
    </row>
    <row r="200" spans="1:9" ht="15">
      <c r="A200" s="14" t="s">
        <v>338</v>
      </c>
      <c r="B200" s="14">
        <v>80870</v>
      </c>
      <c r="C200" s="201" t="str">
        <f>VLOOKUP(B200,'[2]Tabela'!$A$7:$F$2418,2,FALSE)</f>
        <v>B E B E D O U R O S</v>
      </c>
      <c r="D200" s="6"/>
      <c r="E200" s="202"/>
      <c r="F200" s="202"/>
      <c r="G200" s="202"/>
      <c r="H200" s="7"/>
      <c r="I200" s="136"/>
    </row>
    <row r="201" spans="1:9" ht="15">
      <c r="A201" s="18" t="s">
        <v>339</v>
      </c>
      <c r="B201" s="18">
        <v>80871</v>
      </c>
      <c r="C201" s="191" t="str">
        <f>VLOOKUP(B201,'[2]Tabela'!$A$7:$F$2418,2,FALSE)</f>
        <v>BEBEDOURO ELETRICO</v>
      </c>
      <c r="D201" s="6" t="str">
        <f>VLOOKUP(B201,'[2]Tabela'!$A$7:$F$2418,3,FALSE)</f>
        <v>Un    </v>
      </c>
      <c r="E201" s="202">
        <v>2</v>
      </c>
      <c r="F201" s="170">
        <f>VLOOKUP(B201,'[2]Tabela'!$A$7:$F$2418,4,FALSE)</f>
        <v>589.04</v>
      </c>
      <c r="G201" s="170">
        <f>VLOOKUP(B201,'[2]Tabela'!$A$7:$F$2418,5,FALSE)</f>
        <v>6.5</v>
      </c>
      <c r="H201" s="7">
        <f>ROUND((F201+G201)*E201,2)</f>
        <v>1191.08</v>
      </c>
      <c r="I201" s="136"/>
    </row>
    <row r="202" spans="1:9" ht="15">
      <c r="A202" s="18"/>
      <c r="B202" s="18"/>
      <c r="C202" s="5"/>
      <c r="D202" s="6"/>
      <c r="E202" s="204"/>
      <c r="F202" s="7"/>
      <c r="G202" s="7"/>
      <c r="H202" s="7"/>
      <c r="I202" s="136">
        <f>SUM(H84:H201)</f>
        <v>38086.75000000003</v>
      </c>
    </row>
    <row r="203" spans="1:9" ht="15">
      <c r="A203" s="14"/>
      <c r="B203" s="14"/>
      <c r="C203" s="15"/>
      <c r="D203" s="134"/>
      <c r="E203" s="204"/>
      <c r="F203" s="7"/>
      <c r="G203" s="7"/>
      <c r="H203" s="7"/>
      <c r="I203" s="136"/>
    </row>
    <row r="204" spans="1:9" ht="15">
      <c r="A204" s="14" t="s">
        <v>35</v>
      </c>
      <c r="B204" s="14">
        <v>91000</v>
      </c>
      <c r="C204" s="15" t="s">
        <v>340</v>
      </c>
      <c r="D204" s="134"/>
      <c r="E204" s="202"/>
      <c r="F204" s="7"/>
      <c r="G204" s="7"/>
      <c r="H204" s="7"/>
      <c r="I204" s="136"/>
    </row>
    <row r="205" spans="1:9" ht="30">
      <c r="A205" s="18" t="s">
        <v>36</v>
      </c>
      <c r="B205" s="18">
        <v>220102</v>
      </c>
      <c r="C205" s="191" t="str">
        <f>VLOOKUP(B205,'[2]Tabela'!$A$7:$F$2418,2,FALSE)</f>
        <v>PISO CONCRETO DESEMPEN. ESPES. = 5 CM  1:2,5:3,5</v>
      </c>
      <c r="D205" s="6" t="str">
        <f>VLOOKUP(B205,'[2]Tabela'!$A$7:$F$2418,3,FALSE)</f>
        <v>m2    </v>
      </c>
      <c r="E205" s="210">
        <v>1.1</v>
      </c>
      <c r="F205" s="170">
        <f>VLOOKUP(B205,'[2]Tabela'!$A$7:$F$2418,4,FALSE)</f>
        <v>9.55</v>
      </c>
      <c r="G205" s="170">
        <f>VLOOKUP(B205,'[2]Tabela'!$A$7:$F$2418,5,FALSE)</f>
        <v>4.89</v>
      </c>
      <c r="H205" s="7">
        <f aca="true" t="shared" si="6" ref="H205:H219">ROUND((F205+G205)*E205,2)</f>
        <v>15.88</v>
      </c>
      <c r="I205" s="136"/>
    </row>
    <row r="206" spans="1:9" ht="30">
      <c r="A206" s="18" t="s">
        <v>68</v>
      </c>
      <c r="B206" s="18">
        <v>100201</v>
      </c>
      <c r="C206" s="191" t="str">
        <f>VLOOKUP(B206,'[2]Tabela'!$A$7:$F$2418,2,FALSE)</f>
        <v>ALVENARIA TIJOLO FURADO 1/2 VEZ - 10 x 20 x 20</v>
      </c>
      <c r="D206" s="6" t="str">
        <f>VLOOKUP(B206,'[2]Tabela'!$A$7:$F$2418,3,FALSE)</f>
        <v>m2    </v>
      </c>
      <c r="E206" s="210">
        <v>2.33</v>
      </c>
      <c r="F206" s="170">
        <f>VLOOKUP(B206,'[2]Tabela'!$A$7:$F$2418,4,FALSE)</f>
        <v>11.69</v>
      </c>
      <c r="G206" s="170">
        <f>VLOOKUP(B206,'[2]Tabela'!$A$7:$F$2418,5,FALSE)</f>
        <v>10.44</v>
      </c>
      <c r="H206" s="7">
        <f t="shared" si="6"/>
        <v>51.56</v>
      </c>
      <c r="I206" s="136"/>
    </row>
    <row r="207" spans="1:9" ht="15">
      <c r="A207" s="18" t="s">
        <v>341</v>
      </c>
      <c r="B207" s="18">
        <v>200101</v>
      </c>
      <c r="C207" s="191" t="str">
        <f>VLOOKUP(B207,'[2]Tabela'!$A$7:$F$2418,2,FALSE)</f>
        <v>CHAPISCO COMUM</v>
      </c>
      <c r="D207" s="6" t="str">
        <f>VLOOKUP(B207,'[2]Tabela'!$A$7:$F$2418,3,FALSE)</f>
        <v>m2    </v>
      </c>
      <c r="E207" s="210">
        <f>2.33*2</f>
        <v>4.66</v>
      </c>
      <c r="F207" s="170">
        <f>VLOOKUP(B207,'[2]Tabela'!$A$7:$F$2418,4,FALSE)</f>
        <v>1.02</v>
      </c>
      <c r="G207" s="170">
        <f>VLOOKUP(B207,'[2]Tabela'!$A$7:$F$2418,5,FALSE)</f>
        <v>1.27</v>
      </c>
      <c r="H207" s="7">
        <f t="shared" si="6"/>
        <v>10.67</v>
      </c>
      <c r="I207" s="136"/>
    </row>
    <row r="208" spans="1:9" ht="15">
      <c r="A208" s="18" t="s">
        <v>342</v>
      </c>
      <c r="B208" s="18">
        <v>200500</v>
      </c>
      <c r="C208" s="191" t="str">
        <f>VLOOKUP(B208,'[2]Tabela'!$A$7:$F$2418,2,FALSE)</f>
        <v>REBOCO PAULISTA A-7 (1 CALH,4 ARMLC)</v>
      </c>
      <c r="D208" s="6" t="str">
        <f>VLOOKUP(B208,'[2]Tabela'!$A$7:$F$2418,3,FALSE)</f>
        <v>m2    </v>
      </c>
      <c r="E208" s="210">
        <v>4.66</v>
      </c>
      <c r="F208" s="170">
        <f>VLOOKUP(B208,'[2]Tabela'!$A$7:$F$2418,4,FALSE)</f>
        <v>3.16</v>
      </c>
      <c r="G208" s="170">
        <f>VLOOKUP(B208,'[2]Tabela'!$A$7:$F$2418,5,FALSE)</f>
        <v>7.02</v>
      </c>
      <c r="H208" s="7">
        <f t="shared" si="6"/>
        <v>47.44</v>
      </c>
      <c r="I208" s="136"/>
    </row>
    <row r="209" spans="1:9" ht="30">
      <c r="A209" s="18" t="s">
        <v>343</v>
      </c>
      <c r="B209" s="18">
        <v>261307</v>
      </c>
      <c r="C209" s="191" t="str">
        <f>VLOOKUP(B209,'[2]Tabela'!$A$7:$F$2418,2,FALSE)</f>
        <v>PINTURA PVA LATEX 2 DEMAOS SEM SELADOR</v>
      </c>
      <c r="D209" s="6" t="str">
        <f>VLOOKUP(B209,'[2]Tabela'!$A$7:$F$2418,3,FALSE)</f>
        <v>m2    </v>
      </c>
      <c r="E209" s="210">
        <v>5.76</v>
      </c>
      <c r="F209" s="170">
        <f>VLOOKUP(B209,'[2]Tabela'!$A$7:$F$2418,4,FALSE)</f>
        <v>1.37</v>
      </c>
      <c r="G209" s="170">
        <f>VLOOKUP(B209,'[2]Tabela'!$A$7:$F$2418,5,FALSE)</f>
        <v>2.14</v>
      </c>
      <c r="H209" s="7">
        <f t="shared" si="6"/>
        <v>20.22</v>
      </c>
      <c r="I209" s="136"/>
    </row>
    <row r="210" spans="1:9" ht="30">
      <c r="A210" s="18" t="s">
        <v>344</v>
      </c>
      <c r="B210" s="18">
        <v>61002</v>
      </c>
      <c r="C210" s="191" t="str">
        <f>VLOOKUP(B210,'[2]Tabela'!$A$7:$F$2418,2,FALSE)</f>
        <v>CONC.ARM.COMUM FCK-150 FORM.TAB.U=3 - (OBRAS CIVIS)</v>
      </c>
      <c r="D210" s="6" t="str">
        <f>VLOOKUP(B210,'[2]Tabela'!$A$7:$F$2418,3,FALSE)</f>
        <v>m3    </v>
      </c>
      <c r="E210" s="210">
        <v>0.06</v>
      </c>
      <c r="F210" s="170">
        <f>VLOOKUP(B210,'[2]Tabela'!$A$7:$F$2418,4,FALSE)</f>
        <v>810.12</v>
      </c>
      <c r="G210" s="170">
        <f>VLOOKUP(B210,'[2]Tabela'!$A$7:$F$2418,5,FALSE)</f>
        <v>442.36</v>
      </c>
      <c r="H210" s="7">
        <f t="shared" si="6"/>
        <v>75.15</v>
      </c>
      <c r="I210" s="136"/>
    </row>
    <row r="211" spans="1:9" ht="30">
      <c r="A211" s="18" t="s">
        <v>345</v>
      </c>
      <c r="B211" s="18">
        <v>120208</v>
      </c>
      <c r="C211" s="191" t="str">
        <f>VLOOKUP(B211,'[2]Tabela'!$A$7:$F$2418,2,FALSE)</f>
        <v>IMPERMEABILIZACAO-ARGAM. SINT.SEMI - FLEXIVEL</v>
      </c>
      <c r="D211" s="6" t="str">
        <f>VLOOKUP(B211,'[2]Tabela'!$A$7:$F$2418,3,FALSE)</f>
        <v>m2    </v>
      </c>
      <c r="E211" s="210">
        <v>1.1</v>
      </c>
      <c r="F211" s="170">
        <f>VLOOKUP(B211,'[2]Tabela'!$A$7:$F$2418,4,FALSE)</f>
        <v>22</v>
      </c>
      <c r="G211" s="170">
        <f>VLOOKUP(B211,'[2]Tabela'!$A$7:$F$2418,5,FALSE)</f>
        <v>0</v>
      </c>
      <c r="H211" s="7">
        <f t="shared" si="6"/>
        <v>24.2</v>
      </c>
      <c r="I211" s="136"/>
    </row>
    <row r="212" spans="1:9" ht="15">
      <c r="A212" s="18" t="s">
        <v>346</v>
      </c>
      <c r="B212" s="18">
        <v>100501</v>
      </c>
      <c r="C212" s="191" t="str">
        <f>VLOOKUP(B212,'[2]Tabela'!$A$7:$F$2418,2,FALSE)</f>
        <v>ELEMENTO VAZADO DE CONCRETO</v>
      </c>
      <c r="D212" s="6" t="str">
        <f>VLOOKUP(B212,'[2]Tabela'!$A$7:$F$2418,3,FALSE)</f>
        <v>m2    </v>
      </c>
      <c r="E212" s="210">
        <v>0.5</v>
      </c>
      <c r="F212" s="170">
        <f>VLOOKUP(B212,'[2]Tabela'!$A$7:$F$2418,4,FALSE)</f>
        <v>43.76</v>
      </c>
      <c r="G212" s="170">
        <f>VLOOKUP(B212,'[2]Tabela'!$A$7:$F$2418,5,FALSE)</f>
        <v>19.48</v>
      </c>
      <c r="H212" s="7">
        <f t="shared" si="6"/>
        <v>31.62</v>
      </c>
      <c r="I212" s="136"/>
    </row>
    <row r="213" spans="1:9" ht="30">
      <c r="A213" s="18" t="s">
        <v>347</v>
      </c>
      <c r="B213" s="18" t="s">
        <v>56</v>
      </c>
      <c r="C213" s="5" t="s">
        <v>348</v>
      </c>
      <c r="D213" s="6" t="s">
        <v>58</v>
      </c>
      <c r="E213" s="210">
        <v>1</v>
      </c>
      <c r="F213" s="7">
        <v>22</v>
      </c>
      <c r="G213" s="7">
        <v>0</v>
      </c>
      <c r="H213" s="7">
        <f t="shared" si="6"/>
        <v>22</v>
      </c>
      <c r="I213" s="136"/>
    </row>
    <row r="214" spans="1:9" ht="30">
      <c r="A214" s="18" t="s">
        <v>349</v>
      </c>
      <c r="B214" s="18">
        <v>91041</v>
      </c>
      <c r="C214" s="191" t="str">
        <f>VLOOKUP(B214,'[2]Tabela'!$A$7:$F$2418,2,FALSE)</f>
        <v>MANGOTE FLEXIVEL PRETO 7/8 " X 7/16" - 500 MM</v>
      </c>
      <c r="D214" s="6" t="str">
        <f>VLOOKUP(B214,'[2]Tabela'!$A$7:$F$2418,3,FALSE)</f>
        <v>Un    </v>
      </c>
      <c r="E214" s="210">
        <v>1</v>
      </c>
      <c r="F214" s="170">
        <f>VLOOKUP(B214,'[2]Tabela'!$A$7:$F$2418,4,FALSE)</f>
        <v>18.04</v>
      </c>
      <c r="G214" s="170">
        <f>VLOOKUP(B214,'[2]Tabela'!$A$7:$F$2418,5,FALSE)</f>
        <v>5.2</v>
      </c>
      <c r="H214" s="7">
        <f t="shared" si="6"/>
        <v>23.24</v>
      </c>
      <c r="I214" s="136"/>
    </row>
    <row r="215" spans="1:9" ht="15">
      <c r="A215" s="18" t="s">
        <v>350</v>
      </c>
      <c r="B215" s="18">
        <v>91015</v>
      </c>
      <c r="C215" s="191" t="str">
        <f>VLOOKUP(B215,'[2]Tabela'!$A$7:$F$2418,2,FALSE)</f>
        <v>TUBO DE AÇO PRETO S/C 3/4"</v>
      </c>
      <c r="D215" s="6" t="str">
        <f>VLOOKUP(B215,'[2]Tabela'!$A$7:$F$2418,3,FALSE)</f>
        <v>M     </v>
      </c>
      <c r="E215" s="210">
        <v>3</v>
      </c>
      <c r="F215" s="170">
        <f>VLOOKUP(B215,'[2]Tabela'!$A$7:$F$2418,4,FALSE)</f>
        <v>24.24</v>
      </c>
      <c r="G215" s="170">
        <f>VLOOKUP(B215,'[2]Tabela'!$A$7:$F$2418,5,FALSE)</f>
        <v>3.9</v>
      </c>
      <c r="H215" s="7">
        <f t="shared" si="6"/>
        <v>84.42</v>
      </c>
      <c r="I215" s="136"/>
    </row>
    <row r="216" spans="1:9" ht="15">
      <c r="A216" s="18" t="s">
        <v>351</v>
      </c>
      <c r="B216" s="18">
        <v>91017</v>
      </c>
      <c r="C216" s="191" t="str">
        <f>VLOOKUP(B216,'[2]Tabela'!$A$7:$F$2418,2,FALSE)</f>
        <v>COTOVELO 300 PSI 1/2"</v>
      </c>
      <c r="D216" s="6" t="str">
        <f>VLOOKUP(B216,'[2]Tabela'!$A$7:$F$2418,3,FALSE)</f>
        <v>Un    </v>
      </c>
      <c r="E216" s="210">
        <v>4</v>
      </c>
      <c r="F216" s="170">
        <f>VLOOKUP(B216,'[2]Tabela'!$A$7:$F$2418,4,FALSE)</f>
        <v>6</v>
      </c>
      <c r="G216" s="170">
        <f>VLOOKUP(B216,'[2]Tabela'!$A$7:$F$2418,5,FALSE)</f>
        <v>4.16</v>
      </c>
      <c r="H216" s="7">
        <f t="shared" si="6"/>
        <v>40.64</v>
      </c>
      <c r="I216" s="136"/>
    </row>
    <row r="217" spans="1:9" ht="15">
      <c r="A217" s="18" t="s">
        <v>352</v>
      </c>
      <c r="B217" s="18">
        <v>91023</v>
      </c>
      <c r="C217" s="191" t="str">
        <f>VLOOKUP(B217,'[2]Tabela'!$A$7:$F$2418,2,FALSE)</f>
        <v>UNIÃO S/BRONZE PRETA 3/4" NPT 300 LBS</v>
      </c>
      <c r="D217" s="6" t="str">
        <f>VLOOKUP(B217,'[2]Tabela'!$A$7:$F$2418,3,FALSE)</f>
        <v>Un    </v>
      </c>
      <c r="E217" s="210">
        <v>1</v>
      </c>
      <c r="F217" s="170">
        <f>VLOOKUP(B217,'[2]Tabela'!$A$7:$F$2418,4,FALSE)</f>
        <v>35</v>
      </c>
      <c r="G217" s="170">
        <f>VLOOKUP(B217,'[2]Tabela'!$A$7:$F$2418,5,FALSE)</f>
        <v>2.08</v>
      </c>
      <c r="H217" s="7">
        <f t="shared" si="6"/>
        <v>37.08</v>
      </c>
      <c r="I217" s="136"/>
    </row>
    <row r="218" spans="1:9" ht="15">
      <c r="A218" s="18" t="s">
        <v>353</v>
      </c>
      <c r="B218" s="18">
        <v>180504</v>
      </c>
      <c r="C218" s="191" t="str">
        <f>VLOOKUP(B218,'[2]Tabela'!$A$7:$F$2418,2,FALSE)</f>
        <v>PORTA ABRIR/VENEZIANA PF-4 C/FERRAGENS</v>
      </c>
      <c r="D218" s="6" t="str">
        <f>VLOOKUP(B218,'[2]Tabela'!$A$7:$F$2418,3,FALSE)</f>
        <v>m2    </v>
      </c>
      <c r="E218" s="210">
        <v>0.77</v>
      </c>
      <c r="F218" s="170">
        <f>VLOOKUP(B218,'[2]Tabela'!$A$7:$F$2418,4,FALSE)</f>
        <v>154.48</v>
      </c>
      <c r="G218" s="170">
        <f>VLOOKUP(B218,'[2]Tabela'!$A$7:$F$2418,5,FALSE)</f>
        <v>16.63</v>
      </c>
      <c r="H218" s="7">
        <f t="shared" si="6"/>
        <v>131.75</v>
      </c>
      <c r="I218" s="136"/>
    </row>
    <row r="219" spans="1:9" ht="15">
      <c r="A219" s="18" t="s">
        <v>354</v>
      </c>
      <c r="B219" s="18">
        <v>10637</v>
      </c>
      <c r="C219" s="5" t="s">
        <v>355</v>
      </c>
      <c r="D219" s="6" t="s">
        <v>95</v>
      </c>
      <c r="E219" s="210">
        <v>1</v>
      </c>
      <c r="F219" s="7">
        <v>7.6</v>
      </c>
      <c r="G219" s="7">
        <v>3.04</v>
      </c>
      <c r="H219" s="7">
        <f t="shared" si="6"/>
        <v>10.64</v>
      </c>
      <c r="I219" s="136"/>
    </row>
    <row r="220" spans="1:9" ht="15">
      <c r="A220" s="18"/>
      <c r="B220" s="18"/>
      <c r="C220" s="5"/>
      <c r="D220" s="6"/>
      <c r="E220" s="204"/>
      <c r="F220" s="7"/>
      <c r="G220" s="7"/>
      <c r="H220" s="7"/>
      <c r="I220" s="136">
        <f>SUM(H205:H219)</f>
        <v>626.5099999999999</v>
      </c>
    </row>
    <row r="221" spans="1:9" ht="15">
      <c r="A221" s="14"/>
      <c r="B221" s="14"/>
      <c r="C221" s="15"/>
      <c r="D221" s="134"/>
      <c r="E221" s="204"/>
      <c r="F221" s="7"/>
      <c r="G221" s="7"/>
      <c r="H221" s="7"/>
      <c r="I221" s="136"/>
    </row>
    <row r="222" spans="1:9" ht="15">
      <c r="A222" s="14" t="s">
        <v>37</v>
      </c>
      <c r="B222" s="14">
        <v>100000</v>
      </c>
      <c r="C222" s="201" t="str">
        <f>VLOOKUP(B222,'[2]Tabela'!$A$7:$F$2418,2,FALSE)</f>
        <v>ALVENARIAS E DIVISORIAS</v>
      </c>
      <c r="D222" s="134"/>
      <c r="E222" s="202"/>
      <c r="F222" s="7"/>
      <c r="G222" s="7"/>
      <c r="H222" s="7"/>
      <c r="I222" s="136"/>
    </row>
    <row r="223" spans="1:9" ht="30">
      <c r="A223" s="18" t="s">
        <v>38</v>
      </c>
      <c r="B223" s="18">
        <v>100201</v>
      </c>
      <c r="C223" s="191" t="str">
        <f>VLOOKUP(B223,'[2]Tabela'!$A$7:$F$2418,2,FALSE)</f>
        <v>ALVENARIA TIJOLO FURADO 1/2 VEZ - 10 x 20 x 20</v>
      </c>
      <c r="D223" s="6" t="str">
        <f>VLOOKUP(B223,'[2]Tabela'!$A$7:$F$2418,3,FALSE)</f>
        <v>m2    </v>
      </c>
      <c r="E223" s="202">
        <f>'[9]Alvenaria'!$H$53</f>
        <v>1069.9000000000003</v>
      </c>
      <c r="F223" s="170">
        <f>VLOOKUP(B223,'[2]Tabela'!$A$7:$F$2418,4,FALSE)</f>
        <v>11.69</v>
      </c>
      <c r="G223" s="170">
        <f>VLOOKUP(B223,'[2]Tabela'!$A$7:$F$2418,5,FALSE)</f>
        <v>10.44</v>
      </c>
      <c r="H223" s="7">
        <f>ROUND((F223+G223)*E223,2)</f>
        <v>23676.89</v>
      </c>
      <c r="I223" s="136"/>
    </row>
    <row r="224" spans="1:9" ht="15">
      <c r="A224" s="18" t="s">
        <v>147</v>
      </c>
      <c r="B224" s="18">
        <v>100602</v>
      </c>
      <c r="C224" s="191" t="str">
        <f>VLOOKUP(B224,'[2]Tabela'!$A$7:$F$2418,2,FALSE)</f>
        <v>ALVENARIA TIJOLO LAMINADO 1/2 VEZ</v>
      </c>
      <c r="D224" s="6" t="str">
        <f>VLOOKUP(B224,'[2]Tabela'!$A$7:$F$2418,3,FALSE)</f>
        <v>m2    </v>
      </c>
      <c r="E224" s="202">
        <f>'[9]Alvenaria'!$H$54</f>
        <v>53.760000000000005</v>
      </c>
      <c r="F224" s="170">
        <f>VLOOKUP(B224,'[2]Tabela'!$A$7:$F$2418,4,FALSE)</f>
        <v>36.2</v>
      </c>
      <c r="G224" s="170">
        <f>VLOOKUP(B224,'[2]Tabela'!$A$7:$F$2418,5,FALSE)</f>
        <v>20.91</v>
      </c>
      <c r="H224" s="7">
        <f>ROUND((F224+G224)*E224,2)</f>
        <v>3070.23</v>
      </c>
      <c r="I224" s="136"/>
    </row>
    <row r="225" spans="1:9" ht="15">
      <c r="A225" s="18" t="s">
        <v>148</v>
      </c>
      <c r="B225" s="18">
        <v>100501</v>
      </c>
      <c r="C225" s="191" t="str">
        <f>VLOOKUP(B225,'[2]Tabela'!$A$7:$F$2418,2,FALSE)</f>
        <v>ELEMENTO VAZADO DE CONCRETO</v>
      </c>
      <c r="D225" s="6" t="str">
        <f>VLOOKUP(B225,'[2]Tabela'!$A$7:$F$2418,3,FALSE)</f>
        <v>m2    </v>
      </c>
      <c r="E225" s="202">
        <f>'[9]Esquadrias'!$B$40+10.32*2</f>
        <v>23.04</v>
      </c>
      <c r="F225" s="170">
        <f>VLOOKUP(B225,'[2]Tabela'!$A$7:$F$2418,4,FALSE)</f>
        <v>43.76</v>
      </c>
      <c r="G225" s="170">
        <f>VLOOKUP(B225,'[2]Tabela'!$A$7:$F$2418,5,FALSE)</f>
        <v>19.48</v>
      </c>
      <c r="H225" s="7">
        <f>ROUND((F225+G225)*E225,2)</f>
        <v>1457.05</v>
      </c>
      <c r="I225" s="136"/>
    </row>
    <row r="226" spans="1:9" ht="15">
      <c r="A226" s="18" t="s">
        <v>149</v>
      </c>
      <c r="B226" s="18">
        <v>100320</v>
      </c>
      <c r="C226" s="191" t="str">
        <f>VLOOKUP(B226,'[2]Tabela'!$A$7:$F$2418,2,FALSE)</f>
        <v>DIVISORIA DE GRANITO POLIDO</v>
      </c>
      <c r="D226" s="6" t="str">
        <f>VLOOKUP(B226,'[2]Tabela'!$A$7:$F$2418,3,FALSE)</f>
        <v>m2    </v>
      </c>
      <c r="E226" s="202">
        <f>'[9]Diversos'!$K$16+'[9]Diversos'!$K$15</f>
        <v>30.924</v>
      </c>
      <c r="F226" s="170">
        <f>VLOOKUP(B226,'[2]Tabela'!$A$7:$F$2418,4,FALSE)</f>
        <v>180.71</v>
      </c>
      <c r="G226" s="170">
        <f>VLOOKUP(B226,'[2]Tabela'!$A$7:$F$2418,5,FALSE)</f>
        <v>32.94</v>
      </c>
      <c r="H226" s="7">
        <f>ROUND((F226+G226)*E226,2)</f>
        <v>6606.91</v>
      </c>
      <c r="I226" s="136"/>
    </row>
    <row r="227" spans="1:9" ht="15">
      <c r="A227" s="18"/>
      <c r="B227" s="18"/>
      <c r="C227" s="5"/>
      <c r="D227" s="6"/>
      <c r="E227" s="204"/>
      <c r="F227" s="7"/>
      <c r="G227" s="7"/>
      <c r="H227" s="7"/>
      <c r="I227" s="136">
        <f>SUM(H223:H226)</f>
        <v>34811.08</v>
      </c>
    </row>
    <row r="228" spans="1:9" ht="15">
      <c r="A228" s="14"/>
      <c r="B228" s="14"/>
      <c r="C228" s="15"/>
      <c r="D228" s="134"/>
      <c r="E228" s="204"/>
      <c r="F228" s="7"/>
      <c r="G228" s="7"/>
      <c r="H228" s="7"/>
      <c r="I228" s="136"/>
    </row>
    <row r="229" spans="1:9" ht="15">
      <c r="A229" s="14" t="s">
        <v>39</v>
      </c>
      <c r="B229" s="14">
        <v>120000</v>
      </c>
      <c r="C229" s="201" t="str">
        <f>VLOOKUP(B229,'[2]Tabela'!$A$7:$F$2418,2,FALSE)</f>
        <v>IMPERMEABILIZACAO</v>
      </c>
      <c r="D229" s="134"/>
      <c r="E229" s="202"/>
      <c r="F229" s="7"/>
      <c r="G229" s="7"/>
      <c r="H229" s="7"/>
      <c r="I229" s="136"/>
    </row>
    <row r="230" spans="1:9" ht="30">
      <c r="A230" s="18" t="s">
        <v>40</v>
      </c>
      <c r="B230" s="18">
        <v>120902</v>
      </c>
      <c r="C230" s="191" t="str">
        <f>VLOOKUP(B230,'[2]Tabela'!$A$7:$F$2418,2,FALSE)</f>
        <v>IMPERMEABILIZACAO VIGAS BALDRAMES E=2,0 CM</v>
      </c>
      <c r="D230" s="6" t="str">
        <f>VLOOKUP(B230,'[2]Tabela'!$A$7:$F$2418,3,FALSE)</f>
        <v>m2    </v>
      </c>
      <c r="E230" s="202">
        <f>'[9]estrutura'!$B$7</f>
        <v>265.8672000000001</v>
      </c>
      <c r="F230" s="170">
        <f>VLOOKUP(B230,'[2]Tabela'!$A$7:$F$2418,4,FALSE)</f>
        <v>5.44</v>
      </c>
      <c r="G230" s="170">
        <f>VLOOKUP(B230,'[2]Tabela'!$A$7:$F$2418,5,FALSE)</f>
        <v>7.89</v>
      </c>
      <c r="H230" s="7">
        <f>ROUND((F230+G230)*E230,2)</f>
        <v>3544.01</v>
      </c>
      <c r="I230" s="136"/>
    </row>
    <row r="231" spans="1:9" ht="30">
      <c r="A231" s="18" t="s">
        <v>41</v>
      </c>
      <c r="B231" s="18">
        <v>120102</v>
      </c>
      <c r="C231" s="191" t="str">
        <f>VLOOKUP(B231,'[2]Tabela'!$A$7:$F$2418,2,FALSE)</f>
        <v>MANTA AUTOPROTEGIDA  ARDOSIADA  TIPO III - B</v>
      </c>
      <c r="D231" s="6" t="str">
        <f>VLOOKUP(B231,'[2]Tabela'!$A$7:$F$2418,3,FALSE)</f>
        <v>m2    </v>
      </c>
      <c r="E231" s="202">
        <f>'[9]Diversos'!$K$11</f>
        <v>243.5225</v>
      </c>
      <c r="F231" s="170">
        <f>VLOOKUP(B231,'[2]Tabela'!$A$7:$F$2418,4,FALSE)</f>
        <v>35</v>
      </c>
      <c r="G231" s="170">
        <f>VLOOKUP(B231,'[2]Tabela'!$A$7:$F$2418,5,FALSE)</f>
        <v>0</v>
      </c>
      <c r="H231" s="7">
        <f>ROUND((F231+G231)*E231,2)</f>
        <v>8523.29</v>
      </c>
      <c r="I231" s="136"/>
    </row>
    <row r="232" spans="1:9" ht="15">
      <c r="A232" s="18"/>
      <c r="B232" s="18"/>
      <c r="C232" s="5"/>
      <c r="D232" s="6"/>
      <c r="E232" s="204"/>
      <c r="F232" s="7"/>
      <c r="G232" s="7"/>
      <c r="H232" s="7"/>
      <c r="I232" s="136">
        <f>SUM(H230:H231)</f>
        <v>12067.300000000001</v>
      </c>
    </row>
    <row r="233" spans="1:9" ht="15">
      <c r="A233" s="14"/>
      <c r="B233" s="14"/>
      <c r="C233" s="15"/>
      <c r="D233" s="134"/>
      <c r="E233" s="204"/>
      <c r="F233" s="7"/>
      <c r="G233" s="7"/>
      <c r="H233" s="7"/>
      <c r="I233" s="136"/>
    </row>
    <row r="234" spans="1:9" ht="15">
      <c r="A234" s="14" t="s">
        <v>59</v>
      </c>
      <c r="B234" s="14">
        <v>140000</v>
      </c>
      <c r="C234" s="201" t="str">
        <f>VLOOKUP(B234,'[2]Tabela'!$A$7:$F$2418,2,FALSE)</f>
        <v>ESTRUTURA DE MADEIRA</v>
      </c>
      <c r="D234" s="134"/>
      <c r="E234" s="202"/>
      <c r="F234" s="7"/>
      <c r="G234" s="7"/>
      <c r="H234" s="7"/>
      <c r="I234" s="136"/>
    </row>
    <row r="235" spans="1:9" ht="30">
      <c r="A235" s="18" t="s">
        <v>60</v>
      </c>
      <c r="B235" s="18">
        <v>140200</v>
      </c>
      <c r="C235" s="191" t="str">
        <f>VLOOKUP(B235,'[2]Tabela'!$A$7:$F$2418,2,FALSE)</f>
        <v>EST.MAD.TELHA FIBROCIM.(SOMENTE TERCAS) C/FERRAGENS</v>
      </c>
      <c r="D235" s="6" t="str">
        <f>VLOOKUP(B235,'[2]Tabela'!$A$7:$F$2418,3,FALSE)</f>
        <v>m2    </v>
      </c>
      <c r="E235" s="202">
        <f>2.04*3.25</f>
        <v>6.63</v>
      </c>
      <c r="F235" s="170">
        <f>VLOOKUP(B235,'[2]Tabela'!$A$7:$F$2418,4,FALSE)</f>
        <v>12.14</v>
      </c>
      <c r="G235" s="170">
        <f>VLOOKUP(B235,'[2]Tabela'!$A$7:$F$2418,5,FALSE)</f>
        <v>5.61</v>
      </c>
      <c r="H235" s="7">
        <f>ROUND((F235+G235)*E235,2)</f>
        <v>117.68</v>
      </c>
      <c r="I235" s="136"/>
    </row>
    <row r="236" spans="1:9" ht="15">
      <c r="A236" s="18"/>
      <c r="B236" s="18"/>
      <c r="C236" s="5"/>
      <c r="D236" s="6"/>
      <c r="E236" s="204"/>
      <c r="F236" s="7"/>
      <c r="G236" s="7"/>
      <c r="H236" s="7"/>
      <c r="I236" s="136">
        <f>SUM(H235:H235)</f>
        <v>117.68</v>
      </c>
    </row>
    <row r="237" spans="1:9" ht="15">
      <c r="A237" s="14"/>
      <c r="B237" s="14"/>
      <c r="C237" s="15"/>
      <c r="D237" s="134"/>
      <c r="E237" s="204"/>
      <c r="F237" s="7"/>
      <c r="G237" s="7"/>
      <c r="H237" s="7"/>
      <c r="I237" s="136"/>
    </row>
    <row r="238" spans="1:9" ht="15">
      <c r="A238" s="14" t="s">
        <v>42</v>
      </c>
      <c r="B238" s="14">
        <v>160000</v>
      </c>
      <c r="C238" s="201" t="str">
        <f>VLOOKUP(B238,'[2]Tabela'!$A$7:$F$2418,2,FALSE)</f>
        <v>COBERTURAS</v>
      </c>
      <c r="D238" s="134"/>
      <c r="E238" s="202"/>
      <c r="F238" s="7"/>
      <c r="G238" s="7"/>
      <c r="H238" s="7"/>
      <c r="I238" s="136"/>
    </row>
    <row r="239" spans="1:9" ht="30">
      <c r="A239" s="18" t="s">
        <v>43</v>
      </c>
      <c r="B239" s="18">
        <v>160967</v>
      </c>
      <c r="C239" s="191" t="str">
        <f>VLOOKUP(B239,'[2]Tabela'!$A$7:$F$2418,2,FALSE)</f>
        <v>COBERTURA C/TELHA CHAPA GALV. TRAP.05 mm C/ACESSORIOS</v>
      </c>
      <c r="D239" s="6" t="str">
        <f>VLOOKUP(B239,'[2]Tabela'!$A$7:$F$2418,3,FALSE)</f>
        <v>m2    </v>
      </c>
      <c r="E239" s="202">
        <f>14.73*39.95</f>
        <v>588.4635000000001</v>
      </c>
      <c r="F239" s="170">
        <f>VLOOKUP(B239,'[2]Tabela'!$A$7:$F$2418,4,FALSE)</f>
        <v>24.03</v>
      </c>
      <c r="G239" s="170">
        <f>VLOOKUP(B239,'[2]Tabela'!$A$7:$F$2418,5,FALSE)</f>
        <v>2.08</v>
      </c>
      <c r="H239" s="7">
        <f>ROUND((F239+G239)*E239,2)</f>
        <v>15364.78</v>
      </c>
      <c r="I239" s="136"/>
    </row>
    <row r="240" spans="1:9" ht="30">
      <c r="A240" s="18" t="s">
        <v>44</v>
      </c>
      <c r="B240" s="18">
        <v>160906</v>
      </c>
      <c r="C240" s="191" t="str">
        <f>VLOOKUP(B240,'[2]Tabela'!$A$7:$F$2418,2,FALSE)</f>
        <v>COB.C/TELHA FIBER-GLASS C/VÉU PROTEÇÃO/ACESSÓRIOS-1MM</v>
      </c>
      <c r="D240" s="6" t="str">
        <f>VLOOKUP(B240,'[2]Tabela'!$A$7:$F$2418,3,FALSE)</f>
        <v>m2    </v>
      </c>
      <c r="E240" s="202">
        <f>'[9]Diversos'!$K$10</f>
        <v>10.325</v>
      </c>
      <c r="F240" s="170">
        <f>VLOOKUP(B240,'[2]Tabela'!$A$7:$F$2418,4,FALSE)</f>
        <v>35.12</v>
      </c>
      <c r="G240" s="170">
        <f>VLOOKUP(B240,'[2]Tabela'!$A$7:$F$2418,5,FALSE)</f>
        <v>2.08</v>
      </c>
      <c r="H240" s="7">
        <f>ROUND((F240+G240)*E240,2)</f>
        <v>384.09</v>
      </c>
      <c r="I240" s="136"/>
    </row>
    <row r="241" spans="1:9" ht="15">
      <c r="A241" s="18" t="s">
        <v>45</v>
      </c>
      <c r="B241" s="18">
        <v>160501</v>
      </c>
      <c r="C241" s="191" t="str">
        <f>VLOOKUP(B241,'[2]Tabela'!$A$7:$F$2418,2,FALSE)</f>
        <v>COBERTURA C/TELHA ONDULADA</v>
      </c>
      <c r="D241" s="6" t="str">
        <f>VLOOKUP(B241,'[2]Tabela'!$A$7:$F$2418,3,FALSE)</f>
        <v>m2    </v>
      </c>
      <c r="E241" s="202">
        <f>E235+27.7*4.55+5.9*10.2</f>
        <v>192.845</v>
      </c>
      <c r="F241" s="170">
        <f>VLOOKUP(B241,'[2]Tabela'!$A$7:$F$2418,4,FALSE)</f>
        <v>14.35</v>
      </c>
      <c r="G241" s="170">
        <f>VLOOKUP(B241,'[2]Tabela'!$A$7:$F$2418,5,FALSE)</f>
        <v>2.86</v>
      </c>
      <c r="H241" s="7">
        <f>ROUND((F241+G241)*E241,2)</f>
        <v>3318.86</v>
      </c>
      <c r="I241" s="136"/>
    </row>
    <row r="242" spans="1:9" ht="15">
      <c r="A242" s="18" t="s">
        <v>46</v>
      </c>
      <c r="B242" s="18">
        <v>160600</v>
      </c>
      <c r="C242" s="191" t="str">
        <f>VLOOKUP(B242,'[2]Tabela'!$A$7:$F$2418,2,FALSE)</f>
        <v>CALHA DE CHAPA GALVANIZADA</v>
      </c>
      <c r="D242" s="6" t="str">
        <f>VLOOKUP(B242,'[2]Tabela'!$A$7:$F$2418,3,FALSE)</f>
        <v>m2    </v>
      </c>
      <c r="E242" s="202">
        <f>'[9]Diversos'!$K$8</f>
        <v>15.16</v>
      </c>
      <c r="F242" s="170">
        <f>VLOOKUP(B242,'[2]Tabela'!$A$7:$F$2418,4,FALSE)</f>
        <v>18.73</v>
      </c>
      <c r="G242" s="170">
        <f>VLOOKUP(B242,'[2]Tabela'!$A$7:$F$2418,5,FALSE)</f>
        <v>21.82</v>
      </c>
      <c r="H242" s="7">
        <f>ROUND((F242+G242)*E242,2)</f>
        <v>614.74</v>
      </c>
      <c r="I242" s="136"/>
    </row>
    <row r="243" spans="1:9" ht="15">
      <c r="A243" s="18" t="s">
        <v>128</v>
      </c>
      <c r="B243" s="18">
        <v>160602</v>
      </c>
      <c r="C243" s="191" t="str">
        <f>VLOOKUP(B243,'[2]Tabela'!$A$7:$F$2418,2,FALSE)</f>
        <v>RUFO DE CHAPA GALVANIZADA</v>
      </c>
      <c r="D243" s="6" t="str">
        <f>VLOOKUP(B243,'[2]Tabela'!$A$7:$F$2418,3,FALSE)</f>
        <v>ML    </v>
      </c>
      <c r="E243" s="202">
        <f>'[9]Diversos'!$K$7</f>
        <v>68.68</v>
      </c>
      <c r="F243" s="170">
        <f>VLOOKUP(B243,'[2]Tabela'!$A$7:$F$2418,4,FALSE)</f>
        <v>8.32</v>
      </c>
      <c r="G243" s="170">
        <f>VLOOKUP(B243,'[2]Tabela'!$A$7:$F$2418,5,FALSE)</f>
        <v>6.5</v>
      </c>
      <c r="H243" s="7">
        <f>ROUND((F243+G243)*E243,2)</f>
        <v>1017.84</v>
      </c>
      <c r="I243" s="136"/>
    </row>
    <row r="244" spans="1:9" ht="15">
      <c r="A244" s="18"/>
      <c r="B244" s="18"/>
      <c r="C244" s="5"/>
      <c r="D244" s="6"/>
      <c r="E244" s="204"/>
      <c r="F244" s="7"/>
      <c r="G244" s="7"/>
      <c r="H244" s="7"/>
      <c r="I244" s="136">
        <f>SUM(H239:H243)</f>
        <v>20700.31</v>
      </c>
    </row>
    <row r="245" spans="1:9" ht="15">
      <c r="A245" s="14"/>
      <c r="B245" s="14"/>
      <c r="C245" s="15"/>
      <c r="D245" s="134"/>
      <c r="E245" s="204"/>
      <c r="F245" s="7"/>
      <c r="G245" s="7"/>
      <c r="H245" s="7"/>
      <c r="I245" s="136"/>
    </row>
    <row r="246" spans="1:9" ht="15">
      <c r="A246" s="14" t="s">
        <v>47</v>
      </c>
      <c r="B246" s="14">
        <v>170000</v>
      </c>
      <c r="C246" s="201" t="str">
        <f>VLOOKUP(B246,'[2]Tabela'!$A$7:$F$2418,2,FALSE)</f>
        <v>ESQUADRIAS DE MADEIRA</v>
      </c>
      <c r="D246" s="134"/>
      <c r="E246" s="202"/>
      <c r="F246" s="7"/>
      <c r="G246" s="7"/>
      <c r="H246" s="7"/>
      <c r="I246" s="136"/>
    </row>
    <row r="247" spans="1:9" ht="30" customHeight="1">
      <c r="A247" s="18" t="s">
        <v>48</v>
      </c>
      <c r="B247" s="18">
        <v>170109</v>
      </c>
      <c r="C247" s="191" t="str">
        <f>VLOOKUP(B247,'[2]Tabela'!$A$7:$F$2418,2,FALSE)</f>
        <v>FOLHA DE PORTA FORMICADA 60X210 OU 60X180</v>
      </c>
      <c r="D247" s="6" t="str">
        <f>VLOOKUP(B247,'[2]Tabela'!$A$7:$F$2418,3,FALSE)</f>
        <v>Un    </v>
      </c>
      <c r="E247" s="202">
        <f>'[9]Esquadrias'!$F$16</f>
        <v>6</v>
      </c>
      <c r="F247" s="170">
        <f>VLOOKUP(B247,'[2]Tabela'!$A$7:$F$2418,4,FALSE)</f>
        <v>101.72</v>
      </c>
      <c r="G247" s="170">
        <f>VLOOKUP(B247,'[2]Tabela'!$A$7:$F$2418,5,FALSE)</f>
        <v>18.1</v>
      </c>
      <c r="H247" s="7">
        <f>ROUND((F247+G247)*E247,2)</f>
        <v>718.92</v>
      </c>
      <c r="I247" s="136"/>
    </row>
    <row r="248" spans="1:9" ht="30" customHeight="1">
      <c r="A248" s="18" t="s">
        <v>49</v>
      </c>
      <c r="B248" s="18">
        <v>170111</v>
      </c>
      <c r="C248" s="191" t="str">
        <f>VLOOKUP(B248,'[2]Tabela'!$A$7:$F$2418,2,FALSE)</f>
        <v>PORTA LISA 90/100X210 C/PORTAL E ALISAR S/FERRAGENS</v>
      </c>
      <c r="D248" s="6" t="str">
        <f>VLOOKUP(B248,'[2]Tabela'!$A$7:$F$2418,3,FALSE)</f>
        <v>Un    </v>
      </c>
      <c r="E248" s="202">
        <f>'[9]Esquadrias'!$F$14+'[9]Esquadrias'!$F$15+'[9]Esquadrias'!$F$11</f>
        <v>24</v>
      </c>
      <c r="F248" s="170">
        <f>VLOOKUP(B248,'[2]Tabela'!$A$7:$F$2418,4,FALSE)</f>
        <v>146.76</v>
      </c>
      <c r="G248" s="170">
        <f>VLOOKUP(B248,'[2]Tabela'!$A$7:$F$2418,5,FALSE)</f>
        <v>54.86</v>
      </c>
      <c r="H248" s="7">
        <f>ROUND((F248+G248)*E248,2)</f>
        <v>4838.88</v>
      </c>
      <c r="I248" s="136"/>
    </row>
    <row r="249" spans="1:9" ht="30" customHeight="1">
      <c r="A249" s="18" t="s">
        <v>83</v>
      </c>
      <c r="B249" s="18">
        <v>170103</v>
      </c>
      <c r="C249" s="191" t="str">
        <f>VLOOKUP(B249,'[2]Tabela'!$A$7:$F$2418,2,FALSE)</f>
        <v>PORTA LISA 80x210 C/PORTAL E ALISAR S/FERRAGENS</v>
      </c>
      <c r="D249" s="6" t="str">
        <f>VLOOKUP(B249,'[2]Tabela'!$A$7:$F$2418,3,FALSE)</f>
        <v>Un    </v>
      </c>
      <c r="E249" s="202">
        <f>'[9]Esquadrias'!$F$10</f>
        <v>8</v>
      </c>
      <c r="F249" s="170">
        <f>VLOOKUP(B249,'[2]Tabela'!$A$7:$F$2418,4,FALSE)</f>
        <v>146.76</v>
      </c>
      <c r="G249" s="170">
        <f>VLOOKUP(B249,'[2]Tabela'!$A$7:$F$2418,5,FALSE)</f>
        <v>54.86</v>
      </c>
      <c r="H249" s="7">
        <f>ROUND((F249+G249)*E249,2)</f>
        <v>1612.96</v>
      </c>
      <c r="I249" s="136"/>
    </row>
    <row r="250" spans="1:9" ht="30" customHeight="1">
      <c r="A250" s="18" t="s">
        <v>69</v>
      </c>
      <c r="B250" s="18" t="s">
        <v>56</v>
      </c>
      <c r="C250" s="5" t="s">
        <v>356</v>
      </c>
      <c r="D250" s="6" t="s">
        <v>95</v>
      </c>
      <c r="E250" s="202">
        <f>'[9]Esquadrias'!$F$13</f>
        <v>3</v>
      </c>
      <c r="F250" s="202">
        <f>'[10]composições '!F145</f>
        <v>191.7097</v>
      </c>
      <c r="G250" s="202">
        <f>'[10]composições '!G145</f>
        <v>71.2348</v>
      </c>
      <c r="H250" s="7">
        <f>ROUND((F250+G250)*E250,2)</f>
        <v>788.83</v>
      </c>
      <c r="I250" s="136"/>
    </row>
    <row r="251" spans="1:9" ht="18.75" customHeight="1">
      <c r="A251" s="18" t="s">
        <v>70</v>
      </c>
      <c r="B251" s="18" t="s">
        <v>56</v>
      </c>
      <c r="C251" s="5" t="s">
        <v>357</v>
      </c>
      <c r="D251" s="6" t="s">
        <v>95</v>
      </c>
      <c r="E251" s="202">
        <f>'[9]Esquadrias'!$F$12</f>
        <v>3</v>
      </c>
      <c r="F251" s="202">
        <f>'[10]composições '!F161</f>
        <v>266.89574000000005</v>
      </c>
      <c r="G251" s="202">
        <f>'[10]composições '!G161</f>
        <v>82.194</v>
      </c>
      <c r="H251" s="7">
        <f>ROUND((F251+G251)*E251,2)</f>
        <v>1047.27</v>
      </c>
      <c r="I251" s="136"/>
    </row>
    <row r="252" spans="1:9" ht="15">
      <c r="A252" s="18"/>
      <c r="B252" s="18"/>
      <c r="C252" s="5"/>
      <c r="D252" s="6"/>
      <c r="E252" s="204"/>
      <c r="F252" s="7"/>
      <c r="G252" s="7"/>
      <c r="H252" s="7"/>
      <c r="I252" s="136">
        <f>SUM(H247:H251)</f>
        <v>9006.86</v>
      </c>
    </row>
    <row r="253" spans="1:9" ht="15">
      <c r="A253" s="14"/>
      <c r="B253" s="14"/>
      <c r="C253" s="15"/>
      <c r="D253" s="134"/>
      <c r="E253" s="204"/>
      <c r="F253" s="7"/>
      <c r="G253" s="7"/>
      <c r="H253" s="7"/>
      <c r="I253" s="136"/>
    </row>
    <row r="254" spans="1:9" ht="15">
      <c r="A254" s="14" t="s">
        <v>50</v>
      </c>
      <c r="B254" s="14">
        <v>180000</v>
      </c>
      <c r="C254" s="201" t="str">
        <f>VLOOKUP(B254,'[2]Tabela'!$A$7:$F$2418,2,FALSE)</f>
        <v>ESQUADRIAS METALICAS</v>
      </c>
      <c r="D254" s="134"/>
      <c r="E254" s="202"/>
      <c r="F254" s="7"/>
      <c r="G254" s="7"/>
      <c r="H254" s="7"/>
      <c r="I254" s="136"/>
    </row>
    <row r="255" spans="1:9" ht="30">
      <c r="A255" s="18" t="s">
        <v>51</v>
      </c>
      <c r="B255" s="18">
        <v>180111</v>
      </c>
      <c r="C255" s="191" t="str">
        <f>VLOOKUP(B255,'[2]Tabela'!$A$7:$F$2418,2,FALSE)</f>
        <v>CAIXILHO ALUM.ANODIZ.BASC./CORRER C/FERR.(M.O.FAB.INC.MAT.)</v>
      </c>
      <c r="D255" s="6" t="str">
        <f>VLOOKUP(B255,'[2]Tabela'!$A$7:$F$2418,3,FALSE)</f>
        <v>m2    </v>
      </c>
      <c r="E255" s="202">
        <f>SUM('[9]Esquadrias'!$G$19:$G$31)</f>
        <v>92.75</v>
      </c>
      <c r="F255" s="170">
        <f>VLOOKUP(B255,'[2]Tabela'!$A$7:$F$2418,4,FALSE)</f>
        <v>161.82</v>
      </c>
      <c r="G255" s="170">
        <f>VLOOKUP(B255,'[2]Tabela'!$A$7:$F$2418,5,FALSE)</f>
        <v>16.33</v>
      </c>
      <c r="H255" s="7">
        <f>ROUND((F255+G255)*E255,2)</f>
        <v>16523.41</v>
      </c>
      <c r="I255" s="136"/>
    </row>
    <row r="256" spans="1:9" ht="30">
      <c r="A256" s="18" t="s">
        <v>71</v>
      </c>
      <c r="B256" s="18">
        <v>180280</v>
      </c>
      <c r="C256" s="191" t="str">
        <f>VLOOKUP(B256,'[2]Tabela'!$A$7:$F$2418,2,FALSE)</f>
        <v>PORTAO TELA/TUBO FoGo PT1/PT2 C/FERRAGENS</v>
      </c>
      <c r="D256" s="6" t="str">
        <f>VLOOKUP(B256,'[2]Tabela'!$A$7:$F$2418,3,FALSE)</f>
        <v>m2    </v>
      </c>
      <c r="E256" s="202">
        <f>'[9]Esquadrias'!$G$34</f>
        <v>8.8</v>
      </c>
      <c r="F256" s="170">
        <f>VLOOKUP(B256,'[2]Tabela'!$A$7:$F$2418,4,FALSE)</f>
        <v>129.81</v>
      </c>
      <c r="G256" s="170">
        <f>VLOOKUP(B256,'[2]Tabela'!$A$7:$F$2418,5,FALSE)</f>
        <v>16.98</v>
      </c>
      <c r="H256" s="7">
        <f>ROUND((F256+G256)*E256,2)</f>
        <v>1291.75</v>
      </c>
      <c r="I256" s="136"/>
    </row>
    <row r="257" spans="1:9" ht="15">
      <c r="A257" s="18" t="s">
        <v>72</v>
      </c>
      <c r="B257" s="18">
        <v>180230</v>
      </c>
      <c r="C257" s="191" t="str">
        <f>VLOOKUP(B257,'[2]Tabela'!$A$7:$F$2418,2,FALSE)</f>
        <v>GUICHE CANTONEIRA/GRADE P/VIDRO</v>
      </c>
      <c r="D257" s="6" t="str">
        <f>VLOOKUP(B257,'[2]Tabela'!$A$7:$F$2418,3,FALSE)</f>
        <v>m2    </v>
      </c>
      <c r="E257" s="202">
        <f>1.1*0.8*2</f>
        <v>1.7600000000000002</v>
      </c>
      <c r="F257" s="170">
        <f>VLOOKUP(B257,'[2]Tabela'!$A$7:$F$2418,4,FALSE)</f>
        <v>183.06</v>
      </c>
      <c r="G257" s="170">
        <f>VLOOKUP(B257,'[2]Tabela'!$A$7:$F$2418,5,FALSE)</f>
        <v>147.67</v>
      </c>
      <c r="H257" s="7">
        <f>ROUND((F257+G257)*E257,2)</f>
        <v>582.08</v>
      </c>
      <c r="I257" s="136"/>
    </row>
    <row r="258" spans="1:9" ht="15">
      <c r="A258" s="18" t="s">
        <v>358</v>
      </c>
      <c r="B258" s="18">
        <v>180316</v>
      </c>
      <c r="C258" s="191" t="str">
        <f>VLOOKUP(B258,'[2]Tabela'!$A$7:$F$2418,2,FALSE)</f>
        <v>CORRIMAO/TUBO INDUSTRIAL C-1</v>
      </c>
      <c r="D258" s="6" t="str">
        <f>VLOOKUP(B258,'[2]Tabela'!$A$7:$F$2418,3,FALSE)</f>
        <v>ML    </v>
      </c>
      <c r="E258" s="202">
        <f>'[9]Esquadrias'!$C$35</f>
        <v>29.700000000000003</v>
      </c>
      <c r="F258" s="170">
        <f>VLOOKUP(B258,'[2]Tabela'!$A$7:$F$2418,4,FALSE)</f>
        <v>15.18</v>
      </c>
      <c r="G258" s="170">
        <f>VLOOKUP(B258,'[2]Tabela'!$A$7:$F$2418,5,FALSE)</f>
        <v>6.5</v>
      </c>
      <c r="H258" s="7">
        <f>ROUND((F258+G258)*E258,2)</f>
        <v>643.9</v>
      </c>
      <c r="I258" s="136"/>
    </row>
    <row r="259" spans="1:9" ht="15">
      <c r="A259" s="18"/>
      <c r="B259" s="18"/>
      <c r="C259" s="5"/>
      <c r="D259" s="6"/>
      <c r="E259" s="204"/>
      <c r="F259" s="7"/>
      <c r="G259" s="7"/>
      <c r="H259" s="7"/>
      <c r="I259" s="136">
        <f>SUM(H255:H258)</f>
        <v>19041.140000000003</v>
      </c>
    </row>
    <row r="260" spans="1:9" ht="15">
      <c r="A260" s="14"/>
      <c r="B260" s="14"/>
      <c r="C260" s="15"/>
      <c r="D260" s="134"/>
      <c r="E260" s="204"/>
      <c r="F260" s="7"/>
      <c r="G260" s="7"/>
      <c r="H260" s="7"/>
      <c r="I260" s="136"/>
    </row>
    <row r="261" spans="1:9" ht="15">
      <c r="A261" s="14" t="s">
        <v>52</v>
      </c>
      <c r="B261" s="14">
        <v>190000</v>
      </c>
      <c r="C261" s="201" t="str">
        <f>VLOOKUP(B261,'[2]Tabela'!$A$7:$F$2418,2,FALSE)</f>
        <v>VIDROS</v>
      </c>
      <c r="D261" s="134"/>
      <c r="E261" s="202"/>
      <c r="F261" s="7"/>
      <c r="G261" s="7"/>
      <c r="H261" s="7"/>
      <c r="I261" s="136"/>
    </row>
    <row r="262" spans="1:9" ht="15">
      <c r="A262" s="18" t="s">
        <v>53</v>
      </c>
      <c r="B262" s="18">
        <v>190102</v>
      </c>
      <c r="C262" s="191" t="str">
        <f>VLOOKUP(B262,'[2]Tabela'!$A$7:$F$2418,2,FALSE)</f>
        <v>VIDRO LISO 4 MM</v>
      </c>
      <c r="D262" s="6" t="str">
        <f>VLOOKUP(B262,'[2]Tabela'!$A$7:$F$2418,3,FALSE)</f>
        <v>m2    </v>
      </c>
      <c r="E262" s="202">
        <f>'[9]Esquadrias'!$L$36+'[9]Diversos'!$K$17</f>
        <v>78.11</v>
      </c>
      <c r="F262" s="170">
        <f>VLOOKUP(B262,'[2]Tabela'!$A$7:$F$2418,4,FALSE)</f>
        <v>32</v>
      </c>
      <c r="G262" s="170">
        <f>VLOOKUP(B262,'[2]Tabela'!$A$7:$F$2418,5,FALSE)</f>
        <v>0</v>
      </c>
      <c r="H262" s="7">
        <f>ROUND((F262+G262)*E262,2)</f>
        <v>2499.52</v>
      </c>
      <c r="I262" s="136"/>
    </row>
    <row r="263" spans="1:9" ht="15">
      <c r="A263" s="18" t="s">
        <v>153</v>
      </c>
      <c r="B263" s="18">
        <v>190105</v>
      </c>
      <c r="C263" s="191" t="str">
        <f>VLOOKUP(B263,'[2]Tabela'!$A$7:$F$2418,2,FALSE)</f>
        <v>VIDRO MINI-BOREAL</v>
      </c>
      <c r="D263" s="6" t="str">
        <f>VLOOKUP(B263,'[2]Tabela'!$A$7:$F$2418,3,FALSE)</f>
        <v>m2    </v>
      </c>
      <c r="E263" s="202">
        <f>'[9]Esquadrias'!$L$35</f>
        <v>5.04</v>
      </c>
      <c r="F263" s="170">
        <f>VLOOKUP(B263,'[2]Tabela'!$A$7:$F$2418,4,FALSE)</f>
        <v>31.39</v>
      </c>
      <c r="G263" s="170">
        <f>VLOOKUP(B263,'[2]Tabela'!$A$7:$F$2418,5,FALSE)</f>
        <v>0</v>
      </c>
      <c r="H263" s="7">
        <f>ROUND((F263+G263)*E263,2)</f>
        <v>158.21</v>
      </c>
      <c r="I263" s="136"/>
    </row>
    <row r="264" spans="1:9" ht="15">
      <c r="A264" s="18" t="s">
        <v>154</v>
      </c>
      <c r="B264" s="18">
        <v>190201</v>
      </c>
      <c r="C264" s="191" t="str">
        <f>VLOOKUP(B264,'[2]Tabela'!$A$7:$F$2418,2,FALSE)</f>
        <v>VIDRO TEMPERADO 10 MM</v>
      </c>
      <c r="D264" s="6" t="str">
        <f>VLOOKUP(B264,'[2]Tabela'!$A$7:$F$2418,3,FALSE)</f>
        <v>m2    </v>
      </c>
      <c r="E264" s="202">
        <f>'[9]Esquadrias'!$L$34</f>
        <v>34.620000000000005</v>
      </c>
      <c r="F264" s="170">
        <f>VLOOKUP(B264,'[2]Tabela'!$A$7:$F$2418,4,FALSE)</f>
        <v>138.2</v>
      </c>
      <c r="G264" s="170">
        <f>VLOOKUP(B264,'[2]Tabela'!$A$7:$F$2418,5,FALSE)</f>
        <v>0</v>
      </c>
      <c r="H264" s="7">
        <f>ROUND((F264+G264)*E264,2)</f>
        <v>4784.48</v>
      </c>
      <c r="I264" s="136"/>
    </row>
    <row r="265" spans="1:9" ht="15">
      <c r="A265" s="18"/>
      <c r="B265" s="18"/>
      <c r="C265" s="5"/>
      <c r="D265" s="6"/>
      <c r="E265" s="204"/>
      <c r="F265" s="7"/>
      <c r="G265" s="7"/>
      <c r="H265" s="7"/>
      <c r="I265" s="136">
        <f>SUM(H262:H264)</f>
        <v>7442.209999999999</v>
      </c>
    </row>
    <row r="266" spans="1:9" ht="15">
      <c r="A266" s="14"/>
      <c r="B266" s="14"/>
      <c r="C266" s="15"/>
      <c r="D266" s="134"/>
      <c r="E266" s="204"/>
      <c r="F266" s="7"/>
      <c r="G266" s="7"/>
      <c r="H266" s="7"/>
      <c r="I266" s="136"/>
    </row>
    <row r="267" spans="1:9" ht="15">
      <c r="A267" s="14" t="s">
        <v>54</v>
      </c>
      <c r="B267" s="14">
        <v>200000</v>
      </c>
      <c r="C267" s="201" t="str">
        <f>VLOOKUP(B267,'[2]Tabela'!$A$7:$F$2418,2,FALSE)</f>
        <v>REVESTIMENTO DE PAREDES</v>
      </c>
      <c r="D267" s="134"/>
      <c r="E267" s="202"/>
      <c r="F267" s="7"/>
      <c r="G267" s="7"/>
      <c r="H267" s="7"/>
      <c r="I267" s="136"/>
    </row>
    <row r="268" spans="1:9" ht="15">
      <c r="A268" s="18" t="s">
        <v>55</v>
      </c>
      <c r="B268" s="18">
        <v>200101</v>
      </c>
      <c r="C268" s="191" t="str">
        <f>VLOOKUP(B268,'[2]Tabela'!$A$7:$F$2418,2,FALSE)</f>
        <v>CHAPISCO COMUM</v>
      </c>
      <c r="D268" s="6" t="str">
        <f>VLOOKUP(B268,'[2]Tabela'!$A$7:$F$2418,3,FALSE)</f>
        <v>m2    </v>
      </c>
      <c r="E268" s="202">
        <f>'[9]revestimentos'!$AJ$31</f>
        <v>1853.6399999999999</v>
      </c>
      <c r="F268" s="170">
        <f>VLOOKUP(B268,'[2]Tabela'!$A$7:$F$2418,4,FALSE)</f>
        <v>1.02</v>
      </c>
      <c r="G268" s="170">
        <f>VLOOKUP(B268,'[2]Tabela'!$A$7:$F$2418,5,FALSE)</f>
        <v>1.27</v>
      </c>
      <c r="H268" s="7">
        <f>ROUND((F268+G268)*E268,2)</f>
        <v>4244.84</v>
      </c>
      <c r="I268" s="136"/>
    </row>
    <row r="269" spans="1:9" ht="15">
      <c r="A269" s="18" t="s">
        <v>84</v>
      </c>
      <c r="B269" s="18">
        <v>200140</v>
      </c>
      <c r="C269" s="191" t="str">
        <f>VLOOKUP(B269,'[2]Tabela'!$A$7:$F$2418,2,FALSE)</f>
        <v>CHAPISCO COMUM EM FACHADA</v>
      </c>
      <c r="D269" s="6" t="str">
        <f>VLOOKUP(B269,'[2]Tabela'!$A$7:$F$2418,3,FALSE)</f>
        <v>m2    </v>
      </c>
      <c r="E269" s="202">
        <f>'[9]revestimentos'!$AJ$33</f>
        <v>326.88149999999996</v>
      </c>
      <c r="F269" s="170">
        <f>VLOOKUP(B269,'[2]Tabela'!$A$7:$F$2418,4,FALSE)</f>
        <v>1.02</v>
      </c>
      <c r="G269" s="170">
        <f>VLOOKUP(B269,'[2]Tabela'!$A$7:$F$2418,5,FALSE)</f>
        <v>1.43</v>
      </c>
      <c r="H269" s="7">
        <f>ROUND((F269+G269)*E269,2)</f>
        <v>800.86</v>
      </c>
      <c r="I269" s="136"/>
    </row>
    <row r="270" spans="1:9" ht="30">
      <c r="A270" s="18" t="s">
        <v>85</v>
      </c>
      <c r="B270" s="18">
        <v>200499</v>
      </c>
      <c r="C270" s="191" t="str">
        <f>VLOOKUP(B270,'[2]Tabela'!$A$7:$F$2418,2,FALSE)</f>
        <v>REBOCO PAULISTA A-14 (1CALH:4ARMLC+100kgCI/M3)</v>
      </c>
      <c r="D270" s="6" t="str">
        <f>VLOOKUP(B270,'[2]Tabela'!$A$7:$F$2418,3,FALSE)</f>
        <v>m2    </v>
      </c>
      <c r="E270" s="202">
        <f>'[9]revestimentos'!$AJ$32</f>
        <v>714.9545999999999</v>
      </c>
      <c r="F270" s="170">
        <f>VLOOKUP(B270,'[2]Tabela'!$A$7:$F$2418,4,FALSE)</f>
        <v>3.49</v>
      </c>
      <c r="G270" s="170">
        <f>VLOOKUP(B270,'[2]Tabela'!$A$7:$F$2418,5,FALSE)</f>
        <v>7.02</v>
      </c>
      <c r="H270" s="7">
        <f>ROUND((F270+G270)*E270,2)</f>
        <v>7514.17</v>
      </c>
      <c r="I270" s="136"/>
    </row>
    <row r="271" spans="1:9" ht="15">
      <c r="A271" s="18" t="s">
        <v>86</v>
      </c>
      <c r="B271" s="18">
        <v>200201</v>
      </c>
      <c r="C271" s="191" t="str">
        <f>VLOOKUP(B271,'[2]Tabela'!$A$7:$F$2418,2,FALSE)</f>
        <v>EMBOCO (1CI:4 ARML)</v>
      </c>
      <c r="D271" s="6" t="str">
        <f>VLOOKUP(B271,'[2]Tabela'!$A$7:$F$2418,3,FALSE)</f>
        <v>m2    </v>
      </c>
      <c r="E271" s="202">
        <f>'[9]revestimentos'!$AJ$34</f>
        <v>1086.4854</v>
      </c>
      <c r="F271" s="170">
        <f>VLOOKUP(B271,'[2]Tabela'!$A$7:$F$2418,4,FALSE)</f>
        <v>3.86</v>
      </c>
      <c r="G271" s="170">
        <f>VLOOKUP(B271,'[2]Tabela'!$A$7:$F$2418,5,FALSE)</f>
        <v>5.11</v>
      </c>
      <c r="H271" s="7">
        <f>ROUND((F271+G271)*E271,2)</f>
        <v>9745.77</v>
      </c>
      <c r="I271" s="136"/>
    </row>
    <row r="272" spans="1:9" ht="15">
      <c r="A272" s="18" t="s">
        <v>87</v>
      </c>
      <c r="B272" s="18">
        <v>201307</v>
      </c>
      <c r="C272" s="191" t="str">
        <f>VLOOKUP(B272,'[2]Tabela'!$A$7:$F$2418,2,FALSE)</f>
        <v>REVESTIMENTO COM CERAMICA 20 X 20</v>
      </c>
      <c r="D272" s="6" t="str">
        <f>VLOOKUP(B272,'[2]Tabela'!$A$7:$F$2418,3,FALSE)</f>
        <v>m2    </v>
      </c>
      <c r="E272" s="202">
        <f>'[9]revestimentos'!$AJ$39</f>
        <v>1086.4854</v>
      </c>
      <c r="F272" s="170">
        <f>VLOOKUP(B272,'[2]Tabela'!$A$7:$F$2418,4,FALSE)</f>
        <v>26.48</v>
      </c>
      <c r="G272" s="170">
        <f>VLOOKUP(B272,'[2]Tabela'!$A$7:$F$2418,5,FALSE)</f>
        <v>10.97</v>
      </c>
      <c r="H272" s="7">
        <f>ROUND((F272+G272)*E272,2)</f>
        <v>40688.88</v>
      </c>
      <c r="I272" s="136"/>
    </row>
    <row r="273" spans="1:9" ht="15">
      <c r="A273" s="18"/>
      <c r="B273" s="18"/>
      <c r="C273" s="5"/>
      <c r="D273" s="6"/>
      <c r="E273" s="204"/>
      <c r="F273" s="7"/>
      <c r="G273" s="7"/>
      <c r="H273" s="7"/>
      <c r="I273" s="136">
        <f>SUM(H268:H272)</f>
        <v>62994.52</v>
      </c>
    </row>
    <row r="274" spans="1:9" ht="15">
      <c r="A274" s="14"/>
      <c r="B274" s="14"/>
      <c r="C274" s="15"/>
      <c r="D274" s="134"/>
      <c r="E274" s="204"/>
      <c r="F274" s="7"/>
      <c r="G274" s="7"/>
      <c r="H274" s="7"/>
      <c r="I274" s="136"/>
    </row>
    <row r="275" spans="1:9" ht="15">
      <c r="A275" s="14" t="s">
        <v>73</v>
      </c>
      <c r="B275" s="14">
        <v>210000</v>
      </c>
      <c r="C275" s="201" t="str">
        <f>VLOOKUP(B275,'[2]Tabela'!$A$7:$F$2418,2,FALSE)</f>
        <v>FORROS</v>
      </c>
      <c r="D275" s="134"/>
      <c r="E275" s="202"/>
      <c r="F275" s="7"/>
      <c r="G275" s="7"/>
      <c r="H275" s="7"/>
      <c r="I275" s="136"/>
    </row>
    <row r="276" spans="1:9" ht="15">
      <c r="A276" s="18" t="s">
        <v>74</v>
      </c>
      <c r="B276" s="18">
        <v>210101</v>
      </c>
      <c r="C276" s="191" t="str">
        <f>VLOOKUP(B276,'[2]Tabela'!$A$7:$F$2418,2,FALSE)</f>
        <v>CHAPISCO EM FORRO (1CI: 3 ARG)</v>
      </c>
      <c r="D276" s="6" t="str">
        <f>VLOOKUP(B276,'[2]Tabela'!$A$7:$F$2418,3,FALSE)</f>
        <v>m2    </v>
      </c>
      <c r="E276" s="202">
        <f>'[9]revestimentos'!$AJ$22</f>
        <v>602.0593999999999</v>
      </c>
      <c r="F276" s="170">
        <f>VLOOKUP(B276,'[2]Tabela'!$A$7:$F$2418,4,FALSE)</f>
        <v>1.34</v>
      </c>
      <c r="G276" s="170">
        <f>VLOOKUP(B276,'[2]Tabela'!$A$7:$F$2418,5,FALSE)</f>
        <v>1.75</v>
      </c>
      <c r="H276" s="7">
        <f>ROUND((F276+G276)*E276,2)</f>
        <v>1860.36</v>
      </c>
      <c r="I276" s="136"/>
    </row>
    <row r="277" spans="1:9" ht="30">
      <c r="A277" s="18" t="s">
        <v>75</v>
      </c>
      <c r="B277" s="18">
        <v>210401</v>
      </c>
      <c r="C277" s="191" t="str">
        <f>VLOOKUP(B277,'[2]Tabela'!$A$7:$F$2418,2,FALSE)</f>
        <v>REBOCO PAULISTA EM FORRO(1CALH:4ARML+150KG CI/M3)</v>
      </c>
      <c r="D277" s="6" t="str">
        <f>VLOOKUP(B277,'[2]Tabela'!$A$7:$F$2418,3,FALSE)</f>
        <v>m2    </v>
      </c>
      <c r="E277" s="202">
        <f>E276</f>
        <v>602.0593999999999</v>
      </c>
      <c r="F277" s="170">
        <f>VLOOKUP(B277,'[2]Tabela'!$A$7:$F$2418,4,FALSE)</f>
        <v>4.8100000000000005</v>
      </c>
      <c r="G277" s="170">
        <f>VLOOKUP(B277,'[2]Tabela'!$A$7:$F$2418,5,FALSE)</f>
        <v>8.52</v>
      </c>
      <c r="H277" s="7">
        <f>ROUND((F277+G277)*E277,2)</f>
        <v>8025.45</v>
      </c>
      <c r="I277" s="136"/>
    </row>
    <row r="278" spans="1:9" ht="15">
      <c r="A278" s="18"/>
      <c r="B278" s="18"/>
      <c r="C278" s="5"/>
      <c r="D278" s="6"/>
      <c r="E278" s="202"/>
      <c r="F278" s="7"/>
      <c r="G278" s="7"/>
      <c r="H278" s="7"/>
      <c r="I278" s="136">
        <f>SUM(H276:H277)</f>
        <v>9885.81</v>
      </c>
    </row>
    <row r="279" spans="1:9" ht="15">
      <c r="A279" s="14"/>
      <c r="B279" s="14"/>
      <c r="C279" s="15"/>
      <c r="D279" s="134"/>
      <c r="E279" s="204"/>
      <c r="F279" s="7"/>
      <c r="G279" s="7"/>
      <c r="H279" s="7"/>
      <c r="I279" s="136"/>
    </row>
    <row r="280" spans="1:9" ht="15">
      <c r="A280" s="14" t="s">
        <v>81</v>
      </c>
      <c r="B280" s="14">
        <v>220000</v>
      </c>
      <c r="C280" s="201" t="str">
        <f>VLOOKUP(B280,'[2]Tabela'!$A$7:$F$2418,2,FALSE)</f>
        <v>REVESTIMENTO DE PISO</v>
      </c>
      <c r="D280" s="134"/>
      <c r="E280" s="202"/>
      <c r="F280" s="7"/>
      <c r="G280" s="7"/>
      <c r="H280" s="7"/>
      <c r="I280" s="136"/>
    </row>
    <row r="281" spans="1:9" ht="30">
      <c r="A281" s="18" t="s">
        <v>82</v>
      </c>
      <c r="B281" s="18">
        <v>220100</v>
      </c>
      <c r="C281" s="191" t="str">
        <f>VLOOKUP(B281,'[2]Tabela'!$A$7:$F$2418,2,FALSE)</f>
        <v>PASSEIO PROTECAO EM CONC.DESEMPEN.5 CM 1:2,5:3,5</v>
      </c>
      <c r="D281" s="6" t="str">
        <f>VLOOKUP(B281,'[2]Tabela'!$A$7:$F$2418,3,FALSE)</f>
        <v>m2    </v>
      </c>
      <c r="E281" s="202">
        <f>'[9]revestimentos'!$AJ$15</f>
        <v>94.72000000000001</v>
      </c>
      <c r="F281" s="170">
        <f>VLOOKUP(B281,'[2]Tabela'!$A$7:$F$2418,4,FALSE)</f>
        <v>12.19</v>
      </c>
      <c r="G281" s="170">
        <f>VLOOKUP(B281,'[2]Tabela'!$A$7:$F$2418,5,FALSE)</f>
        <v>14.99</v>
      </c>
      <c r="H281" s="7">
        <f aca="true" t="shared" si="7" ref="H281:H287">ROUND((F281+G281)*E281,2)</f>
        <v>2574.49</v>
      </c>
      <c r="I281" s="136"/>
    </row>
    <row r="282" spans="1:10" s="203" customFormat="1" ht="30">
      <c r="A282" s="18" t="s">
        <v>359</v>
      </c>
      <c r="B282" s="18">
        <v>220101</v>
      </c>
      <c r="C282" s="191" t="str">
        <f>VLOOKUP(B282,'[2]Tabela'!$A$7:$F$2418,2,FALSE)</f>
        <v>LASTRO DE CONCRETO IMPERMEABILIZADO 1:3:6</v>
      </c>
      <c r="D282" s="6" t="str">
        <f>VLOOKUP(B282,'[2]Tabela'!$A$7:$F$2418,3,FALSE)</f>
        <v>m2    </v>
      </c>
      <c r="E282" s="202">
        <f>'[9]revestimentos'!$AJ$14</f>
        <v>632.6094</v>
      </c>
      <c r="F282" s="170">
        <f>VLOOKUP(B282,'[2]Tabela'!$A$7:$F$2418,4,FALSE)</f>
        <v>10.64</v>
      </c>
      <c r="G282" s="170">
        <f>VLOOKUP(B282,'[2]Tabela'!$A$7:$F$2418,5,FALSE)</f>
        <v>4.2</v>
      </c>
      <c r="H282" s="7">
        <f t="shared" si="7"/>
        <v>9387.92</v>
      </c>
      <c r="I282" s="136"/>
      <c r="J282" s="1"/>
    </row>
    <row r="283" spans="1:10" s="203" customFormat="1" ht="30">
      <c r="A283" s="18" t="s">
        <v>360</v>
      </c>
      <c r="B283" s="18">
        <v>220102</v>
      </c>
      <c r="C283" s="191" t="str">
        <f>VLOOKUP(B283,'[2]Tabela'!$A$7:$F$2418,2,FALSE)</f>
        <v>PISO CONCRETO DESEMPEN. ESPES. = 5 CM  1:2,5:3,5</v>
      </c>
      <c r="D283" s="6" t="str">
        <f>VLOOKUP(B283,'[2]Tabela'!$A$7:$F$2418,3,FALSE)</f>
        <v>m2    </v>
      </c>
      <c r="E283" s="202">
        <f>'[9]revestimentos'!$AJ$16</f>
        <v>5.8344</v>
      </c>
      <c r="F283" s="170">
        <f>VLOOKUP(B283,'[2]Tabela'!$A$7:$F$2418,4,FALSE)</f>
        <v>9.55</v>
      </c>
      <c r="G283" s="170">
        <f>VLOOKUP(B283,'[2]Tabela'!$A$7:$F$2418,5,FALSE)</f>
        <v>4.89</v>
      </c>
      <c r="H283" s="7">
        <f t="shared" si="7"/>
        <v>84.25</v>
      </c>
      <c r="I283" s="136"/>
      <c r="J283" s="1"/>
    </row>
    <row r="284" spans="1:10" s="203" customFormat="1" ht="30">
      <c r="A284" s="18" t="s">
        <v>361</v>
      </c>
      <c r="B284" s="18" t="s">
        <v>56</v>
      </c>
      <c r="C284" s="5" t="s">
        <v>362</v>
      </c>
      <c r="D284" s="6" t="s">
        <v>363</v>
      </c>
      <c r="E284" s="202">
        <f>'[9]revestimentos'!$AJ$17</f>
        <v>0.03765</v>
      </c>
      <c r="F284" s="202">
        <f>'[10]composições '!F179</f>
        <v>201.44</v>
      </c>
      <c r="G284" s="202">
        <f>'[10]composições '!G179</f>
        <v>109.72</v>
      </c>
      <c r="H284" s="7">
        <f t="shared" si="7"/>
        <v>11.72</v>
      </c>
      <c r="I284" s="136"/>
      <c r="J284" s="1"/>
    </row>
    <row r="285" spans="1:10" s="203" customFormat="1" ht="30">
      <c r="A285" s="18" t="s">
        <v>364</v>
      </c>
      <c r="B285" s="18">
        <v>221101</v>
      </c>
      <c r="C285" s="191" t="str">
        <f>VLOOKUP(B285,'[2]Tabela'!$A$7:$F$2418,2,FALSE)</f>
        <v>GRANITINA C/REGULAR.E=2CM E JUNTA PLASTICA 27MM</v>
      </c>
      <c r="D285" s="6" t="str">
        <f>VLOOKUP(B285,'[2]Tabela'!$A$7:$F$2418,3,FALSE)</f>
        <v>m2    </v>
      </c>
      <c r="E285" s="202">
        <f>'[9]revestimentos'!$AJ$19</f>
        <v>545.3399999999999</v>
      </c>
      <c r="F285" s="170">
        <f>VLOOKUP(B285,'[2]Tabela'!$A$7:$F$2418,4,FALSE)</f>
        <v>27.21</v>
      </c>
      <c r="G285" s="170">
        <f>VLOOKUP(B285,'[2]Tabela'!$A$7:$F$2418,5,FALSE)</f>
        <v>6.75</v>
      </c>
      <c r="H285" s="7">
        <f t="shared" si="7"/>
        <v>18519.75</v>
      </c>
      <c r="I285" s="136"/>
      <c r="J285" s="1"/>
    </row>
    <row r="286" spans="1:10" s="203" customFormat="1" ht="18" customHeight="1">
      <c r="A286" s="18" t="s">
        <v>365</v>
      </c>
      <c r="B286" s="18">
        <v>221102</v>
      </c>
      <c r="C286" s="191" t="str">
        <f>VLOOKUP(B286,'[2]Tabela'!$A$7:$F$2418,2,FALSE)</f>
        <v>RODAPE DE GRANITINA</v>
      </c>
      <c r="D286" s="6" t="str">
        <f>VLOOKUP(B286,'[2]Tabela'!$A$7:$F$2418,3,FALSE)</f>
        <v>ML    </v>
      </c>
      <c r="E286" s="202">
        <f>'[9]revestimentos'!$AJ$47</f>
        <v>426.3499999999999</v>
      </c>
      <c r="F286" s="170">
        <f>VLOOKUP(B286,'[2]Tabela'!$A$7:$F$2418,4,FALSE)</f>
        <v>5</v>
      </c>
      <c r="G286" s="170">
        <f>VLOOKUP(B286,'[2]Tabela'!$A$7:$F$2418,5,FALSE)</f>
        <v>0</v>
      </c>
      <c r="H286" s="7">
        <f t="shared" si="7"/>
        <v>2131.75</v>
      </c>
      <c r="I286" s="136"/>
      <c r="J286" s="1"/>
    </row>
    <row r="287" spans="1:10" s="203" customFormat="1" ht="18" customHeight="1">
      <c r="A287" s="18" t="s">
        <v>366</v>
      </c>
      <c r="B287" s="18">
        <v>220309</v>
      </c>
      <c r="C287" s="191" t="str">
        <f>VLOOKUP(B287,'[2]Tabela'!$A$7:$F$2418,2,FALSE)</f>
        <v>CERAMICA 30 X 30</v>
      </c>
      <c r="D287" s="6" t="str">
        <f>VLOOKUP(B287,'[2]Tabela'!$A$7:$F$2418,3,FALSE)</f>
        <v>m2    </v>
      </c>
      <c r="E287" s="202">
        <f>'[9]revestimentos'!$AJ$18</f>
        <v>81.435</v>
      </c>
      <c r="F287" s="170">
        <f>VLOOKUP(B287,'[2]Tabela'!$A$7:$F$2418,4,FALSE)</f>
        <v>28.42</v>
      </c>
      <c r="G287" s="170">
        <f>VLOOKUP(B287,'[2]Tabela'!$A$7:$F$2418,5,FALSE)</f>
        <v>10.93</v>
      </c>
      <c r="H287" s="7">
        <f t="shared" si="7"/>
        <v>3204.47</v>
      </c>
      <c r="I287" s="136"/>
      <c r="J287" s="1"/>
    </row>
    <row r="288" spans="1:10" s="203" customFormat="1" ht="15">
      <c r="A288" s="14"/>
      <c r="B288" s="18"/>
      <c r="C288" s="5"/>
      <c r="D288" s="6"/>
      <c r="E288" s="202"/>
      <c r="F288" s="7"/>
      <c r="G288" s="7"/>
      <c r="H288" s="7"/>
      <c r="I288" s="136">
        <f>SUM(H281:H287)</f>
        <v>35914.35</v>
      </c>
      <c r="J288" s="1"/>
    </row>
    <row r="289" spans="1:10" s="203" customFormat="1" ht="15">
      <c r="A289" s="14"/>
      <c r="B289" s="18"/>
      <c r="C289" s="15"/>
      <c r="D289" s="134"/>
      <c r="E289" s="204"/>
      <c r="F289" s="7"/>
      <c r="G289" s="7"/>
      <c r="H289" s="7"/>
      <c r="I289" s="136"/>
      <c r="J289" s="1"/>
    </row>
    <row r="290" spans="1:9" ht="15">
      <c r="A290" s="14" t="s">
        <v>367</v>
      </c>
      <c r="B290" s="14">
        <v>230000</v>
      </c>
      <c r="C290" s="201" t="str">
        <f>VLOOKUP(B290,'[2]Tabela'!$A$7:$F$2418,2,FALSE)</f>
        <v>FERRAGENS</v>
      </c>
      <c r="D290" s="134"/>
      <c r="E290" s="202"/>
      <c r="F290" s="7"/>
      <c r="G290" s="7"/>
      <c r="H290" s="7"/>
      <c r="I290" s="136"/>
    </row>
    <row r="291" spans="1:9" ht="30">
      <c r="A291" s="18" t="s">
        <v>368</v>
      </c>
      <c r="B291" s="18">
        <v>230172</v>
      </c>
      <c r="C291" s="191" t="str">
        <f>VLOOKUP(B291,'[2]Tabela'!$A$7:$F$2418,2,FALSE)</f>
        <v>BARRA P/DEFICIENTE FISICO B6 PADRAO AGETOP</v>
      </c>
      <c r="D291" s="6" t="str">
        <f>VLOOKUP(B291,'[2]Tabela'!$A$7:$F$2418,3,FALSE)</f>
        <v>Un    </v>
      </c>
      <c r="E291" s="202">
        <f>'[9]Diversos'!$K$23+'[9]Esquadrias'!$F$13</f>
        <v>12</v>
      </c>
      <c r="F291" s="170">
        <f>VLOOKUP(B291,'[2]Tabela'!$A$7:$F$2418,4,FALSE)</f>
        <v>14.74</v>
      </c>
      <c r="G291" s="170">
        <f>VLOOKUP(B291,'[2]Tabela'!$A$7:$F$2418,5,FALSE)</f>
        <v>41.58</v>
      </c>
      <c r="H291" s="7">
        <f aca="true" t="shared" si="8" ref="H291:H301">ROUND((F291+G291)*E291,2)</f>
        <v>675.84</v>
      </c>
      <c r="I291" s="136"/>
    </row>
    <row r="292" spans="1:9" ht="15">
      <c r="A292" s="18" t="s">
        <v>369</v>
      </c>
      <c r="B292" s="18">
        <v>230803</v>
      </c>
      <c r="C292" s="191" t="str">
        <f>VLOOKUP(B292,'[2]Tabela'!$A$7:$F$2418,2,FALSE)</f>
        <v>CADEADO 30 MM</v>
      </c>
      <c r="D292" s="6" t="str">
        <f>VLOOKUP(B292,'[2]Tabela'!$A$7:$F$2418,3,FALSE)</f>
        <v>Un    </v>
      </c>
      <c r="E292" s="202">
        <v>2</v>
      </c>
      <c r="F292" s="170">
        <f>VLOOKUP(B292,'[2]Tabela'!$A$7:$F$2418,4,FALSE)</f>
        <v>7.6</v>
      </c>
      <c r="G292" s="170">
        <f>VLOOKUP(B292,'[2]Tabela'!$A$7:$F$2418,5,FALSE)</f>
        <v>0</v>
      </c>
      <c r="H292" s="7">
        <f t="shared" si="8"/>
        <v>15.2</v>
      </c>
      <c r="I292" s="136"/>
    </row>
    <row r="293" spans="1:9" ht="15">
      <c r="A293" s="18" t="s">
        <v>370</v>
      </c>
      <c r="B293" s="18">
        <v>230101</v>
      </c>
      <c r="C293" s="191" t="str">
        <f>VLOOKUP(B293,'[2]Tabela'!$A$7:$F$2418,2,FALSE)</f>
        <v>FECH.(ALAV.) LAFONTE 6236 E/8766- E17 IMAB</v>
      </c>
      <c r="D293" s="6" t="str">
        <f>VLOOKUP(B293,'[2]Tabela'!$A$7:$F$2418,3,FALSE)</f>
        <v>Un    </v>
      </c>
      <c r="E293" s="202">
        <f>SUM(E247:E251)</f>
        <v>44</v>
      </c>
      <c r="F293" s="170">
        <f>VLOOKUP(B293,'[2]Tabela'!$A$7:$F$2418,4,FALSE)</f>
        <v>55</v>
      </c>
      <c r="G293" s="170">
        <f>VLOOKUP(B293,'[2]Tabela'!$A$7:$F$2418,5,FALSE)</f>
        <v>7.7</v>
      </c>
      <c r="H293" s="7">
        <f t="shared" si="8"/>
        <v>2758.8</v>
      </c>
      <c r="I293" s="136"/>
    </row>
    <row r="294" spans="1:9" ht="15">
      <c r="A294" s="18" t="s">
        <v>371</v>
      </c>
      <c r="B294" s="18">
        <v>230106</v>
      </c>
      <c r="C294" s="191" t="str">
        <f>VLOOKUP(B294,'[2]Tabela'!$A$7:$F$2418,2,FALSE)</f>
        <v>TARGETA NIQUELADA No. 03</v>
      </c>
      <c r="D294" s="6" t="str">
        <f>VLOOKUP(B294,'[2]Tabela'!$A$7:$F$2418,3,FALSE)</f>
        <v>Un    </v>
      </c>
      <c r="E294" s="202">
        <f>E297</f>
        <v>6</v>
      </c>
      <c r="F294" s="170">
        <f>VLOOKUP(B294,'[2]Tabela'!$A$7:$F$2418,4,FALSE)</f>
        <v>5.2</v>
      </c>
      <c r="G294" s="170">
        <f>VLOOKUP(B294,'[2]Tabela'!$A$7:$F$2418,5,FALSE)</f>
        <v>3.85</v>
      </c>
      <c r="H294" s="7">
        <f t="shared" si="8"/>
        <v>54.3</v>
      </c>
      <c r="I294" s="136"/>
    </row>
    <row r="295" spans="1:9" ht="15">
      <c r="A295" s="18" t="s">
        <v>372</v>
      </c>
      <c r="B295" s="18">
        <v>230201</v>
      </c>
      <c r="C295" s="191" t="str">
        <f>VLOOKUP(B295,'[2]Tabela'!$A$7:$F$2418,2,FALSE)</f>
        <v>DOBRADICA 3" x 3 1/2" FERRO POLIDO</v>
      </c>
      <c r="D295" s="6" t="str">
        <f>VLOOKUP(B295,'[2]Tabela'!$A$7:$F$2418,3,FALSE)</f>
        <v>Un    </v>
      </c>
      <c r="E295" s="202">
        <f>SUM(E248:E251)*3</f>
        <v>114</v>
      </c>
      <c r="F295" s="170">
        <f>VLOOKUP(B295,'[2]Tabela'!$A$7:$F$2418,4,FALSE)</f>
        <v>1</v>
      </c>
      <c r="G295" s="170">
        <f>VLOOKUP(B295,'[2]Tabela'!$A$7:$F$2418,5,FALSE)</f>
        <v>3.26</v>
      </c>
      <c r="H295" s="7">
        <f t="shared" si="8"/>
        <v>485.64</v>
      </c>
      <c r="I295" s="136"/>
    </row>
    <row r="296" spans="1:9" ht="17.25" customHeight="1">
      <c r="A296" s="18" t="s">
        <v>373</v>
      </c>
      <c r="B296" s="18">
        <v>230210</v>
      </c>
      <c r="C296" s="191" t="str">
        <f>VLOOKUP(B296,'[2]Tabela'!$A$7:$F$2418,2,FALSE)</f>
        <v>DOBRADICA C/MOLA P/PORTA/DIVISORIAS</v>
      </c>
      <c r="D296" s="6" t="str">
        <f>VLOOKUP(B296,'[2]Tabela'!$A$7:$F$2418,3,FALSE)</f>
        <v>Un    </v>
      </c>
      <c r="E296" s="202">
        <f>E297</f>
        <v>6</v>
      </c>
      <c r="F296" s="170">
        <f>VLOOKUP(B296,'[2]Tabela'!$A$7:$F$2418,4,FALSE)</f>
        <v>43.5</v>
      </c>
      <c r="G296" s="170">
        <f>VLOOKUP(B296,'[2]Tabela'!$A$7:$F$2418,5,FALSE)</f>
        <v>0</v>
      </c>
      <c r="H296" s="7">
        <f t="shared" si="8"/>
        <v>261</v>
      </c>
      <c r="I296" s="136"/>
    </row>
    <row r="297" spans="1:9" ht="17.25" customHeight="1">
      <c r="A297" s="18" t="s">
        <v>374</v>
      </c>
      <c r="B297" s="18">
        <v>230209</v>
      </c>
      <c r="C297" s="191" t="str">
        <f>VLOOKUP(B297,'[2]Tabela'!$A$7:$F$2418,2,FALSE)</f>
        <v>BATENTE C/ENCOSTO BORRACHA P/DIVISORIAS</v>
      </c>
      <c r="D297" s="6" t="str">
        <f>VLOOKUP(B297,'[2]Tabela'!$A$7:$F$2418,3,FALSE)</f>
        <v>Un    </v>
      </c>
      <c r="E297" s="202">
        <f>'[9]Esquadrias'!$F$16</f>
        <v>6</v>
      </c>
      <c r="F297" s="170">
        <f>VLOOKUP(B297,'[2]Tabela'!$A$7:$F$2418,4,FALSE)</f>
        <v>20</v>
      </c>
      <c r="G297" s="170">
        <f>VLOOKUP(B297,'[2]Tabela'!$A$7:$F$2418,5,FALSE)</f>
        <v>0</v>
      </c>
      <c r="H297" s="7">
        <f t="shared" si="8"/>
        <v>120</v>
      </c>
      <c r="I297" s="136"/>
    </row>
    <row r="298" spans="1:9" ht="15">
      <c r="A298" s="18" t="s">
        <v>375</v>
      </c>
      <c r="B298" s="18">
        <v>230206</v>
      </c>
      <c r="C298" s="191" t="str">
        <f>VLOOKUP(B298,'[2]Tabela'!$A$7:$F$2418,2,FALSE)</f>
        <v>CANTONEIRA PEQUENA P/DIVISORIAS</v>
      </c>
      <c r="D298" s="6" t="str">
        <f>VLOOKUP(B298,'[2]Tabela'!$A$7:$F$2418,3,FALSE)</f>
        <v>Un    </v>
      </c>
      <c r="E298" s="202">
        <v>48</v>
      </c>
      <c r="F298" s="170">
        <f>VLOOKUP(B298,'[2]Tabela'!$A$7:$F$2418,4,FALSE)</f>
        <v>10.9</v>
      </c>
      <c r="G298" s="170">
        <f>VLOOKUP(B298,'[2]Tabela'!$A$7:$F$2418,5,FALSE)</f>
        <v>0</v>
      </c>
      <c r="H298" s="7">
        <f t="shared" si="8"/>
        <v>523.2</v>
      </c>
      <c r="I298" s="136"/>
    </row>
    <row r="299" spans="1:9" ht="15">
      <c r="A299" s="18" t="s">
        <v>376</v>
      </c>
      <c r="B299" s="18">
        <v>230207</v>
      </c>
      <c r="C299" s="191" t="str">
        <f>VLOOKUP(B299,'[2]Tabela'!$A$7:$F$2418,2,FALSE)</f>
        <v>CANTONEIRA GRANDE P/DIVISORIAS</v>
      </c>
      <c r="D299" s="6" t="str">
        <f>VLOOKUP(B299,'[2]Tabela'!$A$7:$F$2418,3,FALSE)</f>
        <v>Un    </v>
      </c>
      <c r="E299" s="202">
        <v>4</v>
      </c>
      <c r="F299" s="170">
        <f>VLOOKUP(B299,'[2]Tabela'!$A$7:$F$2418,4,FALSE)</f>
        <v>19.9</v>
      </c>
      <c r="G299" s="170">
        <f>VLOOKUP(B299,'[2]Tabela'!$A$7:$F$2418,5,FALSE)</f>
        <v>0</v>
      </c>
      <c r="H299" s="7">
        <f t="shared" si="8"/>
        <v>79.6</v>
      </c>
      <c r="I299" s="136"/>
    </row>
    <row r="300" spans="1:9" ht="15">
      <c r="A300" s="18" t="s">
        <v>377</v>
      </c>
      <c r="B300" s="18">
        <v>230208</v>
      </c>
      <c r="C300" s="191" t="str">
        <f>VLOOKUP(B300,'[2]Tabela'!$A$7:$F$2418,2,FALSE)</f>
        <v>CHAPA SUPORTE P/DIVISORIAS</v>
      </c>
      <c r="D300" s="6" t="str">
        <f>VLOOKUP(B300,'[2]Tabela'!$A$7:$F$2418,3,FALSE)</f>
        <v>Un    </v>
      </c>
      <c r="E300" s="202">
        <v>8</v>
      </c>
      <c r="F300" s="170">
        <f>VLOOKUP(B300,'[2]Tabela'!$A$7:$F$2418,4,FALSE)</f>
        <v>13.5</v>
      </c>
      <c r="G300" s="170">
        <f>VLOOKUP(B300,'[2]Tabela'!$A$7:$F$2418,5,FALSE)</f>
        <v>0</v>
      </c>
      <c r="H300" s="7">
        <f t="shared" si="8"/>
        <v>108</v>
      </c>
      <c r="I300" s="136"/>
    </row>
    <row r="301" spans="1:9" ht="15">
      <c r="A301" s="18" t="s">
        <v>378</v>
      </c>
      <c r="B301" s="18">
        <v>230211</v>
      </c>
      <c r="C301" s="191" t="str">
        <f>VLOOKUP(B301,'[2]Tabela'!$A$7:$F$2418,2,FALSE)</f>
        <v>PARAFUSO P/FERRAGENS/DIVISORIAS</v>
      </c>
      <c r="D301" s="6" t="str">
        <f>VLOOKUP(B301,'[2]Tabela'!$A$7:$F$2418,3,FALSE)</f>
        <v>Un    </v>
      </c>
      <c r="E301" s="202">
        <v>60</v>
      </c>
      <c r="F301" s="170">
        <f>VLOOKUP(B301,'[2]Tabela'!$A$7:$F$2418,4,FALSE)</f>
        <v>3.5</v>
      </c>
      <c r="G301" s="170">
        <f>VLOOKUP(B301,'[2]Tabela'!$A$7:$F$2418,5,FALSE)</f>
        <v>0</v>
      </c>
      <c r="H301" s="7">
        <f t="shared" si="8"/>
        <v>210</v>
      </c>
      <c r="I301" s="136"/>
    </row>
    <row r="302" spans="1:9" ht="15">
      <c r="A302" s="18"/>
      <c r="B302" s="18"/>
      <c r="C302" s="5"/>
      <c r="D302" s="6"/>
      <c r="E302" s="204"/>
      <c r="F302" s="7"/>
      <c r="G302" s="7"/>
      <c r="H302" s="7"/>
      <c r="I302" s="136">
        <f>SUM(H291:H301)</f>
        <v>5291.580000000001</v>
      </c>
    </row>
    <row r="303" spans="1:9" ht="15">
      <c r="A303" s="14"/>
      <c r="B303" s="14"/>
      <c r="C303" s="15"/>
      <c r="D303" s="134"/>
      <c r="E303" s="204"/>
      <c r="F303" s="7"/>
      <c r="G303" s="7"/>
      <c r="H303" s="7"/>
      <c r="I303" s="136"/>
    </row>
    <row r="304" spans="1:9" ht="15">
      <c r="A304" s="14" t="s">
        <v>379</v>
      </c>
      <c r="B304" s="14">
        <v>240000</v>
      </c>
      <c r="C304" s="201" t="str">
        <f>VLOOKUP(B304,'[2]Tabela'!$A$7:$F$2418,2,FALSE)</f>
        <v>MARCENARIA</v>
      </c>
      <c r="D304" s="134"/>
      <c r="E304" s="202"/>
      <c r="F304" s="7"/>
      <c r="G304" s="7"/>
      <c r="H304" s="7"/>
      <c r="I304" s="136"/>
    </row>
    <row r="305" spans="1:9" ht="30">
      <c r="A305" s="18" t="s">
        <v>380</v>
      </c>
      <c r="B305" s="18">
        <v>240208</v>
      </c>
      <c r="C305" s="191" t="str">
        <f>VLOOKUP(B305,'[2]Tabela'!$A$7:$F$2418,2,FALSE)</f>
        <v>BATE MACA 2,5 X 12 CM/ENVERNIZ. E ASSENTADO</v>
      </c>
      <c r="D305" s="6" t="str">
        <f>VLOOKUP(B305,'[2]Tabela'!$A$7:$F$2418,3,FALSE)</f>
        <v>ML    </v>
      </c>
      <c r="E305" s="202">
        <f>'[9]Diversos'!$K$18</f>
        <v>140.7</v>
      </c>
      <c r="F305" s="170">
        <f>VLOOKUP(B305,'[2]Tabela'!$A$7:$F$2418,4,FALSE)</f>
        <v>14.58</v>
      </c>
      <c r="G305" s="170">
        <f>VLOOKUP(B305,'[2]Tabela'!$A$7:$F$2418,5,FALSE)</f>
        <v>20.72</v>
      </c>
      <c r="H305" s="7">
        <f>ROUND((F305+G305)*E305,2)</f>
        <v>4966.71</v>
      </c>
      <c r="I305" s="136"/>
    </row>
    <row r="306" spans="1:9" ht="18" customHeight="1">
      <c r="A306" s="18" t="s">
        <v>381</v>
      </c>
      <c r="B306" s="18" t="s">
        <v>56</v>
      </c>
      <c r="C306" s="5" t="s">
        <v>382</v>
      </c>
      <c r="D306" s="6" t="s">
        <v>63</v>
      </c>
      <c r="E306" s="202">
        <f>'[9]Diversos'!$K$20</f>
        <v>10.424999999999999</v>
      </c>
      <c r="F306" s="7">
        <f>'[10]composições '!F173</f>
        <v>59.721672000000005</v>
      </c>
      <c r="G306" s="7">
        <f>'[10]composições '!G173</f>
        <v>86.06569999999999</v>
      </c>
      <c r="H306" s="7">
        <f>ROUND((F306+G306)*E306,2)</f>
        <v>1519.83</v>
      </c>
      <c r="I306" s="136"/>
    </row>
    <row r="307" spans="1:9" ht="17.25" customHeight="1">
      <c r="A307" s="18" t="s">
        <v>383</v>
      </c>
      <c r="B307" s="18">
        <v>240104</v>
      </c>
      <c r="C307" s="191" t="str">
        <f>VLOOKUP(B307,'[2]Tabela'!$A$7:$F$2418,2,FALSE)</f>
        <v>TABUA APARELHADA P/ GUICHET</v>
      </c>
      <c r="D307" s="6" t="str">
        <f>VLOOKUP(B307,'[2]Tabela'!$A$7:$F$2418,3,FALSE)</f>
        <v>m2    </v>
      </c>
      <c r="E307" s="202">
        <f>1.1*0.3+0.8*0.3</f>
        <v>0.5700000000000001</v>
      </c>
      <c r="F307" s="170">
        <f>VLOOKUP(B307,'[2]Tabela'!$A$7:$F$2418,4,FALSE)</f>
        <v>27.5</v>
      </c>
      <c r="G307" s="170">
        <f>VLOOKUP(B307,'[2]Tabela'!$A$7:$F$2418,5,FALSE)</f>
        <v>29.69</v>
      </c>
      <c r="H307" s="7">
        <f>ROUND((F307+G307)*E307,2)</f>
        <v>32.6</v>
      </c>
      <c r="I307" s="136"/>
    </row>
    <row r="308" spans="1:9" ht="15">
      <c r="A308" s="18"/>
      <c r="B308" s="18"/>
      <c r="C308" s="5"/>
      <c r="D308" s="6"/>
      <c r="E308" s="204"/>
      <c r="F308" s="7"/>
      <c r="G308" s="7"/>
      <c r="H308" s="7"/>
      <c r="I308" s="136">
        <f>SUM(H305:H307)</f>
        <v>6519.14</v>
      </c>
    </row>
    <row r="309" spans="1:9" ht="15">
      <c r="A309" s="18"/>
      <c r="B309" s="18"/>
      <c r="C309" s="5"/>
      <c r="D309" s="6"/>
      <c r="E309" s="204"/>
      <c r="F309" s="7"/>
      <c r="G309" s="7"/>
      <c r="H309" s="7"/>
      <c r="I309" s="136"/>
    </row>
    <row r="310" spans="1:9" ht="15">
      <c r="A310" s="14" t="s">
        <v>384</v>
      </c>
      <c r="B310" s="14">
        <v>260000</v>
      </c>
      <c r="C310" s="201" t="str">
        <f>VLOOKUP(B310,'[2]Tabela'!$A$7:$F$2418,2,FALSE)</f>
        <v>PINTURA</v>
      </c>
      <c r="D310" s="134"/>
      <c r="E310" s="202"/>
      <c r="F310" s="7"/>
      <c r="G310" s="7"/>
      <c r="H310" s="7"/>
      <c r="I310" s="136"/>
    </row>
    <row r="311" spans="1:9" ht="15">
      <c r="A311" s="18" t="s">
        <v>385</v>
      </c>
      <c r="B311" s="18">
        <v>261304</v>
      </c>
      <c r="C311" s="191" t="str">
        <f>VLOOKUP(B311,'[2]Tabela'!$A$7:$F$2418,2,FALSE)</f>
        <v>EMASSAMENTO ACRILICO 2 DEMAOS</v>
      </c>
      <c r="D311" s="6" t="str">
        <f>VLOOKUP(B311,'[2]Tabela'!$A$7:$F$2418,3,FALSE)</f>
        <v>m2    </v>
      </c>
      <c r="E311" s="202">
        <f>'[9]revestimentos'!$AJ$35</f>
        <v>767.1546</v>
      </c>
      <c r="F311" s="170">
        <f>VLOOKUP(B311,'[2]Tabela'!$A$7:$F$2418,4,FALSE)</f>
        <v>2.12</v>
      </c>
      <c r="G311" s="170">
        <f>VLOOKUP(B311,'[2]Tabela'!$A$7:$F$2418,5,FALSE)</f>
        <v>4.31</v>
      </c>
      <c r="H311" s="7">
        <f aca="true" t="shared" si="9" ref="H311:H317">ROUND((F311+G311)*E311,2)</f>
        <v>4932.8</v>
      </c>
      <c r="I311" s="136"/>
    </row>
    <row r="312" spans="1:9" ht="30">
      <c r="A312" s="18" t="s">
        <v>386</v>
      </c>
      <c r="B312" s="18">
        <v>261000</v>
      </c>
      <c r="C312" s="191" t="str">
        <f>VLOOKUP(B312,'[2]Tabela'!$A$7:$F$2418,2,FALSE)</f>
        <v>PINTURA LATEX ACRILICA 2 DEMAOS C/SELADOR</v>
      </c>
      <c r="D312" s="6" t="str">
        <f>VLOOKUP(B312,'[2]Tabela'!$A$7:$F$2418,3,FALSE)</f>
        <v>m2    </v>
      </c>
      <c r="E312" s="202">
        <f>'[9]revestimentos'!$AJ$38</f>
        <v>767.1546</v>
      </c>
      <c r="F312" s="170">
        <f>VLOOKUP(B312,'[2]Tabela'!$A$7:$F$2418,4,FALSE)</f>
        <v>2.69</v>
      </c>
      <c r="G312" s="170">
        <f>VLOOKUP(B312,'[2]Tabela'!$A$7:$F$2418,5,FALSE)</f>
        <v>3.01</v>
      </c>
      <c r="H312" s="7">
        <f t="shared" si="9"/>
        <v>4372.78</v>
      </c>
      <c r="I312" s="136"/>
    </row>
    <row r="313" spans="1:9" ht="30">
      <c r="A313" s="18" t="s">
        <v>387</v>
      </c>
      <c r="B313" s="18">
        <v>261300</v>
      </c>
      <c r="C313" s="191" t="str">
        <f>VLOOKUP(B313,'[2]Tabela'!$A$7:$F$2418,2,FALSE)</f>
        <v>EMASSAMENTO COM MASSA PVA DUAS DEMAOS</v>
      </c>
      <c r="D313" s="6" t="str">
        <f>VLOOKUP(B313,'[2]Tabela'!$A$7:$F$2418,3,FALSE)</f>
        <v>m2    </v>
      </c>
      <c r="E313" s="202">
        <f>'[9]revestimentos'!$AJ$22</f>
        <v>602.0593999999999</v>
      </c>
      <c r="F313" s="170">
        <f>VLOOKUP(B313,'[2]Tabela'!$A$7:$F$2418,4,FALSE)</f>
        <v>1</v>
      </c>
      <c r="G313" s="170">
        <f>VLOOKUP(B313,'[2]Tabela'!$A$7:$F$2418,5,FALSE)</f>
        <v>3.61</v>
      </c>
      <c r="H313" s="7">
        <f t="shared" si="9"/>
        <v>2775.49</v>
      </c>
      <c r="I313" s="136"/>
    </row>
    <row r="314" spans="1:9" ht="30">
      <c r="A314" s="18" t="s">
        <v>388</v>
      </c>
      <c r="B314" s="18">
        <v>261302</v>
      </c>
      <c r="C314" s="191" t="str">
        <f>VLOOKUP(B314,'[2]Tabela'!$A$7:$F$2418,2,FALSE)</f>
        <v>PINTURA LATEX DUAS DEMAOS COM SELADOR</v>
      </c>
      <c r="D314" s="6" t="str">
        <f>VLOOKUP(B314,'[2]Tabela'!$A$7:$F$2418,3,FALSE)</f>
        <v>m2    </v>
      </c>
      <c r="E314" s="202">
        <f>E313</f>
        <v>602.0593999999999</v>
      </c>
      <c r="F314" s="170">
        <f>VLOOKUP(B314,'[2]Tabela'!$A$7:$F$2418,4,FALSE)</f>
        <v>1.9300000000000002</v>
      </c>
      <c r="G314" s="170">
        <f>VLOOKUP(B314,'[2]Tabela'!$A$7:$F$2418,5,FALSE)</f>
        <v>2.51</v>
      </c>
      <c r="H314" s="7">
        <f t="shared" si="9"/>
        <v>2673.14</v>
      </c>
      <c r="I314" s="136"/>
    </row>
    <row r="315" spans="1:9" ht="15">
      <c r="A315" s="18" t="s">
        <v>389</v>
      </c>
      <c r="B315" s="18">
        <v>260601</v>
      </c>
      <c r="C315" s="191" t="str">
        <f>VLOOKUP(B315,'[2]Tabela'!$A$7:$F$2418,2,FALSE)</f>
        <v>PINTURA TEXTURIZADA C/SELADOR ACRILICO</v>
      </c>
      <c r="D315" s="6" t="str">
        <f>VLOOKUP(B315,'[2]Tabela'!$A$7:$F$2418,3,FALSE)</f>
        <v>m2    </v>
      </c>
      <c r="E315" s="202">
        <f>'[9]revestimentos'!$AJ$40</f>
        <v>326.88149999999996</v>
      </c>
      <c r="F315" s="170">
        <f>VLOOKUP(B315,'[2]Tabela'!$A$7:$F$2418,4,FALSE)</f>
        <v>3.39</v>
      </c>
      <c r="G315" s="170">
        <f>VLOOKUP(B315,'[2]Tabela'!$A$7:$F$2418,5,FALSE)</f>
        <v>2.7</v>
      </c>
      <c r="H315" s="7">
        <f t="shared" si="9"/>
        <v>1990.71</v>
      </c>
      <c r="I315" s="136"/>
    </row>
    <row r="316" spans="1:9" ht="15">
      <c r="A316" s="18" t="s">
        <v>390</v>
      </c>
      <c r="B316" s="18">
        <v>260801</v>
      </c>
      <c r="C316" s="191" t="str">
        <f>VLOOKUP(B316,'[2]Tabela'!$A$7:$F$2418,2,FALSE)</f>
        <v>PINTURA A BASE DE SILICONE 1 DEMAO</v>
      </c>
      <c r="D316" s="6" t="str">
        <f>VLOOKUP(B316,'[2]Tabela'!$A$7:$F$2418,3,FALSE)</f>
        <v>m2    </v>
      </c>
      <c r="E316" s="202">
        <f>'[9]revestimentos'!$AJ$41</f>
        <v>57.592</v>
      </c>
      <c r="F316" s="170">
        <f>VLOOKUP(B316,'[2]Tabela'!$A$7:$F$2418,4,FALSE)</f>
        <v>1.66</v>
      </c>
      <c r="G316" s="170">
        <f>VLOOKUP(B316,'[2]Tabela'!$A$7:$F$2418,5,FALSE)</f>
        <v>1.01</v>
      </c>
      <c r="H316" s="7">
        <f>ROUND((F316+G316)*E316,2)</f>
        <v>153.77</v>
      </c>
      <c r="I316" s="136"/>
    </row>
    <row r="317" spans="1:9" ht="15">
      <c r="A317" s="18" t="s">
        <v>391</v>
      </c>
      <c r="B317" s="18">
        <v>261560</v>
      </c>
      <c r="C317" s="191" t="str">
        <f>VLOOKUP(B317,'[2]Tabela'!$A$7:$F$2418,2,FALSE)</f>
        <v>PINTURA ESMALTE SINT. ESQ. MADEIRA</v>
      </c>
      <c r="D317" s="6" t="str">
        <f>VLOOKUP(B317,'[2]Tabela'!$A$7:$F$2418,3,FALSE)</f>
        <v>m2    </v>
      </c>
      <c r="E317" s="202">
        <f>'[9]Esquadrias'!$I$37</f>
        <v>251.28000000000003</v>
      </c>
      <c r="F317" s="170">
        <f>VLOOKUP(B317,'[2]Tabela'!$A$7:$F$2418,4,FALSE)</f>
        <v>4.16</v>
      </c>
      <c r="G317" s="170">
        <f>VLOOKUP(B317,'[2]Tabela'!$A$7:$F$2418,5,FALSE)</f>
        <v>5.26</v>
      </c>
      <c r="H317" s="7">
        <f t="shared" si="9"/>
        <v>2367.06</v>
      </c>
      <c r="I317" s="136"/>
    </row>
    <row r="318" spans="1:9" ht="30">
      <c r="A318" s="18" t="s">
        <v>392</v>
      </c>
      <c r="B318" s="18">
        <v>261609</v>
      </c>
      <c r="C318" s="191" t="str">
        <f>VLOOKUP(B318,'[2]Tabela'!$A$7:$F$2418,2,FALSE)</f>
        <v>PINTURA ESMALTE ALQUIDICO ESTR.METALICA 2 DEMAOS</v>
      </c>
      <c r="D318" s="6" t="str">
        <f>VLOOKUP(B318,'[2]Tabela'!$A$7:$F$2418,3,FALSE)</f>
        <v>m2    </v>
      </c>
      <c r="E318" s="202">
        <f>(E239+E241)</f>
        <v>781.3085000000001</v>
      </c>
      <c r="F318" s="170">
        <f>VLOOKUP(B318,'[2]Tabela'!$A$7:$F$2418,4,FALSE)</f>
        <v>3.69</v>
      </c>
      <c r="G318" s="170">
        <f>VLOOKUP(B318,'[2]Tabela'!$A$7:$F$2418,5,FALSE)</f>
        <v>1.48</v>
      </c>
      <c r="H318" s="7">
        <f>ROUND((F318+G318)*E318,2)</f>
        <v>4039.36</v>
      </c>
      <c r="I318" s="136"/>
    </row>
    <row r="319" spans="1:9" ht="30">
      <c r="A319" s="18" t="s">
        <v>393</v>
      </c>
      <c r="B319" s="18">
        <v>261602</v>
      </c>
      <c r="C319" s="191" t="str">
        <f>VLOOKUP(B319,'[2]Tabela'!$A$7:$F$2418,2,FALSE)</f>
        <v>PINT.ESMALTE/ESQUAD.FERRO C/FUNDO ANTICOR.</v>
      </c>
      <c r="D319" s="6" t="str">
        <f>VLOOKUP(B319,'[2]Tabela'!$A$7:$F$2418,3,FALSE)</f>
        <v>m2    </v>
      </c>
      <c r="E319" s="202">
        <f>'[9]Esquadrias'!$H$37</f>
        <v>20.397740000000002</v>
      </c>
      <c r="F319" s="170">
        <f>VLOOKUP(B319,'[2]Tabela'!$A$7:$F$2418,4,FALSE)</f>
        <v>2.85</v>
      </c>
      <c r="G319" s="170">
        <f>VLOOKUP(B319,'[2]Tabela'!$A$7:$F$2418,5,FALSE)</f>
        <v>10.14</v>
      </c>
      <c r="H319" s="7">
        <f>ROUND((F319+G319)*E319,2)</f>
        <v>264.97</v>
      </c>
      <c r="I319" s="136"/>
    </row>
    <row r="320" spans="1:9" ht="30">
      <c r="A320" s="18" t="s">
        <v>394</v>
      </c>
      <c r="B320" s="90">
        <v>261701</v>
      </c>
      <c r="C320" s="191" t="str">
        <f>VLOOKUP(B320,'[2]Tabela'!$A$7:$F$2418,2,FALSE)</f>
        <v>DEMARC.QUADRA/VAGAS TINTA BOR.CLORADA</v>
      </c>
      <c r="D320" s="6" t="str">
        <f>VLOOKUP(B320,'[2]Tabela'!$A$7:$F$2418,3,FALSE)</f>
        <v>ML    </v>
      </c>
      <c r="E320" s="202">
        <f>1.5*10+0.5*0.5*2</f>
        <v>15.5</v>
      </c>
      <c r="F320" s="170">
        <f>VLOOKUP(B320,'[2]Tabela'!$A$7:$F$2418,4,FALSE)</f>
        <v>0.52</v>
      </c>
      <c r="G320" s="170">
        <f>VLOOKUP(B320,'[2]Tabela'!$A$7:$F$2418,5,FALSE)</f>
        <v>3.5</v>
      </c>
      <c r="H320" s="7">
        <f>ROUND((F320+G320)*E320,2)</f>
        <v>62.31</v>
      </c>
      <c r="I320" s="136"/>
    </row>
    <row r="321" spans="1:9" ht="15">
      <c r="A321" s="18"/>
      <c r="B321" s="18"/>
      <c r="C321" s="5"/>
      <c r="D321" s="6"/>
      <c r="E321" s="204"/>
      <c r="F321" s="7"/>
      <c r="G321" s="7"/>
      <c r="H321" s="7"/>
      <c r="I321" s="136">
        <f>SUM(H311:H320)</f>
        <v>23632.390000000003</v>
      </c>
    </row>
    <row r="322" spans="1:9" ht="15">
      <c r="A322" s="18"/>
      <c r="B322" s="18"/>
      <c r="C322" s="5"/>
      <c r="D322" s="6"/>
      <c r="E322" s="204"/>
      <c r="F322" s="7"/>
      <c r="G322" s="7"/>
      <c r="H322" s="7"/>
      <c r="I322" s="136"/>
    </row>
    <row r="323" spans="1:9" ht="15">
      <c r="A323" s="14" t="s">
        <v>395</v>
      </c>
      <c r="B323" s="14">
        <v>270000</v>
      </c>
      <c r="C323" s="201" t="str">
        <f>VLOOKUP(B323,'[2]Tabela'!$A$7:$F$2418,2,FALSE)</f>
        <v>DIVERSOS</v>
      </c>
      <c r="D323" s="134"/>
      <c r="E323" s="202"/>
      <c r="F323" s="7"/>
      <c r="G323" s="7"/>
      <c r="H323" s="7"/>
      <c r="I323" s="136"/>
    </row>
    <row r="324" spans="1:9" ht="15">
      <c r="A324" s="18" t="s">
        <v>396</v>
      </c>
      <c r="B324" s="14" t="s">
        <v>56</v>
      </c>
      <c r="C324" s="5" t="s">
        <v>397</v>
      </c>
      <c r="D324" s="6" t="s">
        <v>95</v>
      </c>
      <c r="E324" s="202">
        <v>1</v>
      </c>
      <c r="F324" s="202">
        <f>'[10]composições '!F199</f>
        <v>362.7588</v>
      </c>
      <c r="G324" s="202">
        <f>'[10]composições '!G199</f>
        <v>227.07120000000003</v>
      </c>
      <c r="H324" s="7">
        <f aca="true" t="shared" si="10" ref="H324:H329">ROUND((F324+G324)*E324,2)</f>
        <v>589.83</v>
      </c>
      <c r="I324" s="136"/>
    </row>
    <row r="325" spans="1:9" ht="15">
      <c r="A325" s="18" t="s">
        <v>398</v>
      </c>
      <c r="B325" s="14" t="s">
        <v>56</v>
      </c>
      <c r="C325" s="5" t="s">
        <v>399</v>
      </c>
      <c r="D325" s="6" t="s">
        <v>63</v>
      </c>
      <c r="E325" s="202">
        <f>'[9]Diversos'!$K$22</f>
        <v>6.93</v>
      </c>
      <c r="F325" s="202">
        <f>'[10]composições '!F211</f>
        <v>209.5692</v>
      </c>
      <c r="G325" s="202">
        <f>'[10]composições '!G211</f>
        <v>16.325590000000002</v>
      </c>
      <c r="H325" s="7">
        <f t="shared" si="10"/>
        <v>1565.45</v>
      </c>
      <c r="I325" s="136"/>
    </row>
    <row r="326" spans="1:9" ht="15">
      <c r="A326" s="18" t="s">
        <v>400</v>
      </c>
      <c r="B326" s="18">
        <v>271608</v>
      </c>
      <c r="C326" s="191" t="str">
        <f>VLOOKUP(B326,'[2]Tabela'!$A$7:$F$2418,2,FALSE)</f>
        <v>BANCADA DE GRANITO C/ESPELHO</v>
      </c>
      <c r="D326" s="6" t="str">
        <f>VLOOKUP(B326,'[2]Tabela'!$A$7:$F$2418,3,FALSE)</f>
        <v>m2    </v>
      </c>
      <c r="E326" s="202">
        <f>'[9]Diversos'!$K$21</f>
        <v>25.694999999999997</v>
      </c>
      <c r="F326" s="170">
        <f>VLOOKUP(B326,'[2]Tabela'!$A$7:$F$2418,4,FALSE)</f>
        <v>182.05</v>
      </c>
      <c r="G326" s="170">
        <f>VLOOKUP(B326,'[2]Tabela'!$A$7:$F$2418,5,FALSE)</f>
        <v>32.5</v>
      </c>
      <c r="H326" s="7">
        <f t="shared" si="10"/>
        <v>5512.86</v>
      </c>
      <c r="I326" s="136"/>
    </row>
    <row r="327" spans="1:9" ht="30">
      <c r="A327" s="18" t="s">
        <v>401</v>
      </c>
      <c r="B327" s="18">
        <v>270808</v>
      </c>
      <c r="C327" s="191" t="str">
        <f>VLOOKUP(B327,'[2]Tabela'!$A$7:$F$2418,2,FALSE)</f>
        <v>PLACA INAUGURACAO ACO INOXIDAVEL (40 X 25)</v>
      </c>
      <c r="D327" s="6" t="str">
        <f>VLOOKUP(B327,'[2]Tabela'!$A$7:$F$2418,3,FALSE)</f>
        <v>Un    </v>
      </c>
      <c r="E327" s="202">
        <v>1</v>
      </c>
      <c r="F327" s="170">
        <f>VLOOKUP(B327,'[2]Tabela'!$A$7:$F$2418,4,FALSE)</f>
        <v>130</v>
      </c>
      <c r="G327" s="170">
        <f>VLOOKUP(B327,'[2]Tabela'!$A$7:$F$2418,5,FALSE)</f>
        <v>3.18</v>
      </c>
      <c r="H327" s="7">
        <f t="shared" si="10"/>
        <v>133.18</v>
      </c>
      <c r="I327" s="136"/>
    </row>
    <row r="328" spans="1:9" ht="15">
      <c r="A328" s="18" t="s">
        <v>402</v>
      </c>
      <c r="B328" s="18" t="s">
        <v>56</v>
      </c>
      <c r="C328" s="5" t="s">
        <v>403</v>
      </c>
      <c r="D328" s="6" t="s">
        <v>95</v>
      </c>
      <c r="E328" s="202">
        <f>'[9]Esquadrias'!$F$13</f>
        <v>3</v>
      </c>
      <c r="F328" s="7">
        <f>130</f>
        <v>130</v>
      </c>
      <c r="G328" s="7">
        <v>0</v>
      </c>
      <c r="H328" s="7">
        <f t="shared" si="10"/>
        <v>390</v>
      </c>
      <c r="I328" s="136"/>
    </row>
    <row r="329" spans="1:9" ht="15">
      <c r="A329" s="18" t="s">
        <v>404</v>
      </c>
      <c r="B329" s="18">
        <v>270501</v>
      </c>
      <c r="C329" s="191" t="str">
        <f>VLOOKUP(B329,'[2]Tabela'!$A$7:$F$2418,2,FALSE)</f>
        <v>LIMPEZA FINAL DE OBRA - (OBRAS CIVIS)</v>
      </c>
      <c r="D329" s="6" t="str">
        <f>VLOOKUP(B329,'[2]Tabela'!$A$7:$F$2418,3,FALSE)</f>
        <v>m2    </v>
      </c>
      <c r="E329" s="202">
        <v>683.4</v>
      </c>
      <c r="F329" s="170">
        <f>VLOOKUP(B329,'[2]Tabela'!$A$7:$F$2418,4,FALSE)</f>
        <v>0.02</v>
      </c>
      <c r="G329" s="170">
        <f>VLOOKUP(B329,'[2]Tabela'!$A$7:$F$2418,5,FALSE)</f>
        <v>0.53</v>
      </c>
      <c r="H329" s="7">
        <f t="shared" si="10"/>
        <v>375.87</v>
      </c>
      <c r="I329" s="136"/>
    </row>
    <row r="330" spans="1:9" ht="15">
      <c r="A330" s="18"/>
      <c r="B330" s="18"/>
      <c r="C330" s="5"/>
      <c r="D330" s="6"/>
      <c r="E330" s="204"/>
      <c r="F330" s="7"/>
      <c r="G330" s="7"/>
      <c r="H330" s="7"/>
      <c r="I330" s="136">
        <f>SUM(H324:H329)</f>
        <v>8567.19</v>
      </c>
    </row>
    <row r="331" spans="1:9" s="203" customFormat="1" ht="15">
      <c r="A331" s="18"/>
      <c r="B331" s="18"/>
      <c r="C331" s="5"/>
      <c r="D331" s="6"/>
      <c r="E331" s="204"/>
      <c r="F331" s="7"/>
      <c r="G331" s="7"/>
      <c r="H331" s="7"/>
      <c r="I331" s="136"/>
    </row>
    <row r="332" spans="1:12" ht="15">
      <c r="A332" s="18"/>
      <c r="B332" s="18"/>
      <c r="C332" s="134" t="s">
        <v>57</v>
      </c>
      <c r="D332" s="134"/>
      <c r="E332" s="204"/>
      <c r="F332" s="7"/>
      <c r="G332" s="7"/>
      <c r="H332" s="7"/>
      <c r="I332" s="136">
        <f>SUM(I10:I330)</f>
        <v>453171.2700000001</v>
      </c>
      <c r="L332" s="211"/>
    </row>
    <row r="333" spans="1:9" ht="15">
      <c r="A333" s="13"/>
      <c r="B333" s="13"/>
      <c r="C333" s="212" t="s">
        <v>405</v>
      </c>
      <c r="D333" s="212"/>
      <c r="E333" s="213"/>
      <c r="F333" s="210"/>
      <c r="G333" s="210"/>
      <c r="H333" s="210"/>
      <c r="I333" s="214">
        <f>I332*22%</f>
        <v>99697.67940000002</v>
      </c>
    </row>
    <row r="334" spans="1:9" ht="15">
      <c r="A334" s="215"/>
      <c r="B334" s="215"/>
      <c r="C334" s="216" t="s">
        <v>141</v>
      </c>
      <c r="D334" s="216"/>
      <c r="E334" s="217"/>
      <c r="F334" s="218"/>
      <c r="G334" s="218"/>
      <c r="H334" s="218"/>
      <c r="I334" s="219">
        <f>SUM(I332:I333)</f>
        <v>552868.9494</v>
      </c>
    </row>
    <row r="335" spans="1:9" ht="15">
      <c r="A335" s="220"/>
      <c r="B335" s="221"/>
      <c r="C335" s="222"/>
      <c r="D335" s="222"/>
      <c r="E335" s="223"/>
      <c r="F335" s="223"/>
      <c r="G335" s="223"/>
      <c r="H335" s="223"/>
      <c r="I335" s="224"/>
    </row>
    <row r="336" spans="1:9" ht="15">
      <c r="A336" s="14" t="s">
        <v>406</v>
      </c>
      <c r="B336" s="14">
        <v>240000</v>
      </c>
      <c r="C336" s="201" t="str">
        <f>VLOOKUP(B336,'[2]Tabela'!$A$7:$F$2418,2,FALSE)</f>
        <v>MARCENARIA</v>
      </c>
      <c r="D336" s="134"/>
      <c r="E336" s="202"/>
      <c r="F336" s="7"/>
      <c r="G336" s="7"/>
      <c r="H336" s="7"/>
      <c r="I336" s="136"/>
    </row>
    <row r="337" spans="1:9" ht="15">
      <c r="A337" s="18" t="s">
        <v>407</v>
      </c>
      <c r="B337" s="18">
        <v>240103</v>
      </c>
      <c r="C337" s="191" t="str">
        <f>VLOOKUP(B337,'[2]Tabela'!$A$7:$F$2418,2,FALSE)</f>
        <v>ARMARIO FORMICADO INTERNO/EXTERNO</v>
      </c>
      <c r="D337" s="6" t="str">
        <f>VLOOKUP(B337,'[2]Tabela'!$A$7:$F$2418,3,FALSE)</f>
        <v>m2    </v>
      </c>
      <c r="E337" s="202">
        <f>'[9]Diversos'!$K$19</f>
        <v>35.325</v>
      </c>
      <c r="F337" s="170">
        <f>VLOOKUP(B337,'[2]Tabela'!$A$7:$F$2418,4,FALSE)</f>
        <v>500</v>
      </c>
      <c r="G337" s="170">
        <f>VLOOKUP(B337,'[2]Tabela'!$A$7:$F$2418,5,FALSE)</f>
        <v>0</v>
      </c>
      <c r="H337" s="7">
        <f>ROUND((F337+G337)*E337,2)</f>
        <v>17662.5</v>
      </c>
      <c r="I337" s="136"/>
    </row>
    <row r="338" spans="1:9" ht="15">
      <c r="A338" s="18"/>
      <c r="B338" s="18"/>
      <c r="C338" s="5"/>
      <c r="D338" s="6"/>
      <c r="E338" s="204"/>
      <c r="F338" s="7"/>
      <c r="G338" s="7"/>
      <c r="H338" s="7"/>
      <c r="I338" s="136">
        <f>SUM(H337:H337)</f>
        <v>17662.5</v>
      </c>
    </row>
    <row r="339" spans="1:9" ht="15">
      <c r="A339" s="220"/>
      <c r="B339" s="221"/>
      <c r="C339" s="222"/>
      <c r="D339" s="222"/>
      <c r="E339" s="223"/>
      <c r="F339" s="223"/>
      <c r="G339" s="223"/>
      <c r="H339" s="223"/>
      <c r="I339" s="224"/>
    </row>
    <row r="340" spans="1:9" ht="15">
      <c r="A340" s="14" t="s">
        <v>408</v>
      </c>
      <c r="B340" s="14">
        <v>150000</v>
      </c>
      <c r="C340" s="201" t="str">
        <f>VLOOKUP(B340,'[2]Tabela'!$A$7:$F$2418,2,FALSE)</f>
        <v>ESTRUTURAS METALICAS</v>
      </c>
      <c r="D340" s="134"/>
      <c r="E340" s="202"/>
      <c r="F340" s="7"/>
      <c r="G340" s="7"/>
      <c r="H340" s="7"/>
      <c r="I340" s="136"/>
    </row>
    <row r="341" spans="1:9" ht="15">
      <c r="A341" s="18" t="s">
        <v>409</v>
      </c>
      <c r="B341" s="18">
        <v>150103</v>
      </c>
      <c r="C341" s="191" t="str">
        <f>VLOOKUP(B341,'[2]Tabela'!$A$7:$F$2418,2,FALSE)</f>
        <v>ESTRUTURA EM ACO TIPO USI SAC-300</v>
      </c>
      <c r="D341" s="6" t="str">
        <f>VLOOKUP(B341,'[2]Tabela'!$A$7:$F$2418,3,FALSE)</f>
        <v>Kg    </v>
      </c>
      <c r="E341" s="202">
        <f>4491+1437</f>
        <v>5928</v>
      </c>
      <c r="F341" s="170">
        <f>VLOOKUP(B341,'[2]Tabela'!$A$7:$F$2418,4,FALSE)</f>
        <v>7.75</v>
      </c>
      <c r="G341" s="170">
        <f>VLOOKUP(B341,'[2]Tabela'!$A$7:$F$2418,5,FALSE)</f>
        <v>0</v>
      </c>
      <c r="H341" s="7">
        <f>ROUND((F341+G341)*E341,2)</f>
        <v>45942</v>
      </c>
      <c r="I341" s="136"/>
    </row>
    <row r="342" spans="1:9" ht="15">
      <c r="A342" s="18"/>
      <c r="B342" s="18"/>
      <c r="C342" s="5"/>
      <c r="D342" s="6"/>
      <c r="E342" s="202"/>
      <c r="F342" s="7"/>
      <c r="G342" s="7"/>
      <c r="H342" s="7"/>
      <c r="I342" s="136">
        <f>SUM(H341:H341)</f>
        <v>45942</v>
      </c>
    </row>
    <row r="343" spans="1:9" ht="15">
      <c r="A343" s="18"/>
      <c r="B343" s="18"/>
      <c r="C343" s="5"/>
      <c r="D343" s="6"/>
      <c r="E343" s="202"/>
      <c r="F343" s="7"/>
      <c r="G343" s="7"/>
      <c r="H343" s="7"/>
      <c r="I343" s="136"/>
    </row>
    <row r="344" spans="1:9" ht="15">
      <c r="A344" s="14" t="s">
        <v>410</v>
      </c>
      <c r="B344" s="14">
        <v>270000</v>
      </c>
      <c r="C344" s="201" t="str">
        <f>VLOOKUP(B344,'[2]Tabela'!$A$7:$F$2418,2,FALSE)</f>
        <v>DIVERSOS</v>
      </c>
      <c r="D344" s="6"/>
      <c r="E344" s="202"/>
      <c r="F344" s="7"/>
      <c r="G344" s="7"/>
      <c r="H344" s="7"/>
      <c r="I344" s="136"/>
    </row>
    <row r="345" spans="1:9" ht="15">
      <c r="A345" s="18" t="s">
        <v>411</v>
      </c>
      <c r="B345" s="18" t="s">
        <v>56</v>
      </c>
      <c r="C345" s="225" t="s">
        <v>412</v>
      </c>
      <c r="D345" s="6" t="s">
        <v>95</v>
      </c>
      <c r="E345" s="202">
        <v>17</v>
      </c>
      <c r="F345" s="7">
        <v>1349</v>
      </c>
      <c r="G345" s="7">
        <v>0</v>
      </c>
      <c r="H345" s="7">
        <f>ROUND((F345+G345)*E345,2)</f>
        <v>22933</v>
      </c>
      <c r="I345" s="136"/>
    </row>
    <row r="346" spans="1:9" ht="15">
      <c r="A346" s="18" t="s">
        <v>413</v>
      </c>
      <c r="B346" s="18" t="s">
        <v>56</v>
      </c>
      <c r="C346" s="225" t="s">
        <v>414</v>
      </c>
      <c r="D346" s="6" t="s">
        <v>95</v>
      </c>
      <c r="E346" s="202">
        <v>2</v>
      </c>
      <c r="F346" s="7">
        <v>5690</v>
      </c>
      <c r="G346" s="7">
        <v>0</v>
      </c>
      <c r="H346" s="7">
        <f>ROUND((F346+G346)*E346,2)</f>
        <v>11380</v>
      </c>
      <c r="I346" s="136"/>
    </row>
    <row r="347" spans="1:9" ht="15">
      <c r="A347" s="18"/>
      <c r="B347" s="18"/>
      <c r="C347" s="5"/>
      <c r="D347" s="6"/>
      <c r="E347" s="202"/>
      <c r="F347" s="7"/>
      <c r="G347" s="7"/>
      <c r="H347" s="7"/>
      <c r="I347" s="136">
        <f>+SUM(H345:H346)</f>
        <v>34313</v>
      </c>
    </row>
    <row r="348" spans="1:9" ht="15">
      <c r="A348" s="18"/>
      <c r="B348" s="18"/>
      <c r="C348" s="5"/>
      <c r="D348" s="6"/>
      <c r="E348" s="202"/>
      <c r="F348" s="7"/>
      <c r="G348" s="7"/>
      <c r="H348" s="7"/>
      <c r="I348" s="136"/>
    </row>
    <row r="349" spans="1:9" ht="15">
      <c r="A349" s="18"/>
      <c r="B349" s="18"/>
      <c r="C349" s="5"/>
      <c r="D349" s="6"/>
      <c r="E349" s="202"/>
      <c r="F349" s="7"/>
      <c r="G349" s="7"/>
      <c r="H349" s="7"/>
      <c r="I349" s="136"/>
    </row>
    <row r="350" spans="1:9" ht="15">
      <c r="A350" s="18"/>
      <c r="B350" s="18"/>
      <c r="C350" s="5"/>
      <c r="D350" s="6"/>
      <c r="E350" s="202"/>
      <c r="F350" s="7"/>
      <c r="G350" s="7"/>
      <c r="H350" s="7"/>
      <c r="I350" s="136"/>
    </row>
    <row r="351" spans="1:9" ht="15">
      <c r="A351" s="18"/>
      <c r="B351" s="18"/>
      <c r="C351" s="134" t="s">
        <v>57</v>
      </c>
      <c r="D351" s="134"/>
      <c r="E351" s="204"/>
      <c r="F351" s="7"/>
      <c r="G351" s="7"/>
      <c r="H351" s="7"/>
      <c r="I351" s="136">
        <f>SUM(I338:I347)</f>
        <v>97917.5</v>
      </c>
    </row>
    <row r="352" spans="1:9" ht="15">
      <c r="A352" s="13"/>
      <c r="B352" s="13"/>
      <c r="C352" s="212" t="s">
        <v>415</v>
      </c>
      <c r="D352" s="212"/>
      <c r="E352" s="213"/>
      <c r="F352" s="210"/>
      <c r="G352" s="210"/>
      <c r="H352" s="210"/>
      <c r="I352" s="214">
        <f>I351*14.5%</f>
        <v>14198.037499999999</v>
      </c>
    </row>
    <row r="353" spans="1:9" ht="15">
      <c r="A353" s="215"/>
      <c r="B353" s="215"/>
      <c r="C353" s="216" t="s">
        <v>141</v>
      </c>
      <c r="D353" s="216"/>
      <c r="E353" s="217"/>
      <c r="F353" s="218"/>
      <c r="G353" s="218"/>
      <c r="H353" s="218"/>
      <c r="I353" s="219">
        <f>SUM(I351:I352)</f>
        <v>112115.5375</v>
      </c>
    </row>
    <row r="354" spans="1:9" ht="15">
      <c r="A354" s="18"/>
      <c r="B354" s="18"/>
      <c r="C354" s="5"/>
      <c r="D354" s="6"/>
      <c r="E354" s="202"/>
      <c r="F354" s="7"/>
      <c r="G354" s="7"/>
      <c r="H354" s="7"/>
      <c r="I354" s="136"/>
    </row>
    <row r="355" spans="1:9" ht="15">
      <c r="A355" s="215"/>
      <c r="B355" s="215"/>
      <c r="C355" s="216" t="s">
        <v>143</v>
      </c>
      <c r="D355" s="216"/>
      <c r="E355" s="217"/>
      <c r="F355" s="218"/>
      <c r="G355" s="218"/>
      <c r="H355" s="218"/>
      <c r="I355" s="219">
        <f>+I353+I334</f>
        <v>664984.4869</v>
      </c>
    </row>
    <row r="356" spans="1:9" ht="15">
      <c r="A356" s="226"/>
      <c r="B356" s="226"/>
      <c r="C356" s="227"/>
      <c r="D356" s="228"/>
      <c r="E356" s="208"/>
      <c r="F356" s="209"/>
      <c r="G356" s="209"/>
      <c r="H356" s="209"/>
      <c r="I356" s="229"/>
    </row>
    <row r="357" spans="1:9" ht="15">
      <c r="A357" s="226"/>
      <c r="B357" s="226"/>
      <c r="C357" s="227"/>
      <c r="D357" s="228"/>
      <c r="E357" s="208"/>
      <c r="F357" s="209"/>
      <c r="G357" s="209"/>
      <c r="H357" s="209"/>
      <c r="I357" s="229"/>
    </row>
    <row r="358" spans="2:8" ht="31.5" customHeight="1">
      <c r="B358" s="298" t="s">
        <v>140</v>
      </c>
      <c r="C358" s="298"/>
      <c r="D358" s="298"/>
      <c r="E358" s="298"/>
      <c r="F358" s="298"/>
      <c r="G358" s="298"/>
      <c r="H358" s="298"/>
    </row>
    <row r="359" spans="6:8" ht="75" customHeight="1">
      <c r="F359" s="231"/>
      <c r="G359" s="231"/>
      <c r="H359" s="231"/>
    </row>
    <row r="360" spans="3:8" ht="15">
      <c r="C360" s="299" t="s">
        <v>416</v>
      </c>
      <c r="D360" s="299"/>
      <c r="E360" s="299"/>
      <c r="F360" s="299"/>
      <c r="G360" s="299"/>
      <c r="H360" s="299"/>
    </row>
    <row r="361" spans="3:8" ht="15">
      <c r="C361" s="299" t="s">
        <v>417</v>
      </c>
      <c r="D361" s="299"/>
      <c r="E361" s="299"/>
      <c r="F361" s="299"/>
      <c r="G361" s="299"/>
      <c r="H361" s="299"/>
    </row>
    <row r="362" spans="6:8" ht="15">
      <c r="F362" s="231"/>
      <c r="G362" s="231"/>
      <c r="H362" s="231"/>
    </row>
    <row r="363" spans="6:8" ht="15">
      <c r="F363" s="231"/>
      <c r="G363" s="231"/>
      <c r="H363" s="231"/>
    </row>
    <row r="364" spans="6:8" ht="15">
      <c r="F364" s="231"/>
      <c r="G364" s="231"/>
      <c r="H364" s="231"/>
    </row>
    <row r="365" spans="6:8" ht="15">
      <c r="F365" s="231"/>
      <c r="G365" s="231"/>
      <c r="H365" s="231"/>
    </row>
    <row r="366" spans="6:8" ht="15">
      <c r="F366" s="231"/>
      <c r="G366" s="231"/>
      <c r="H366" s="231"/>
    </row>
    <row r="367" spans="6:8" ht="15">
      <c r="F367" s="231"/>
      <c r="G367" s="231"/>
      <c r="H367" s="231"/>
    </row>
    <row r="368" spans="6:8" ht="15">
      <c r="F368" s="231"/>
      <c r="G368" s="231"/>
      <c r="H368" s="231"/>
    </row>
    <row r="369" spans="6:8" ht="15">
      <c r="F369" s="231"/>
      <c r="G369" s="231"/>
      <c r="H369" s="231"/>
    </row>
    <row r="370" spans="6:8" ht="15">
      <c r="F370" s="231"/>
      <c r="G370" s="231"/>
      <c r="H370" s="231"/>
    </row>
    <row r="371" spans="6:8" ht="15">
      <c r="F371" s="231"/>
      <c r="G371" s="231"/>
      <c r="H371" s="231"/>
    </row>
    <row r="372" spans="6:8" ht="15">
      <c r="F372" s="231"/>
      <c r="G372" s="231"/>
      <c r="H372" s="231"/>
    </row>
    <row r="373" spans="6:8" ht="15">
      <c r="F373" s="231"/>
      <c r="G373" s="231"/>
      <c r="H373" s="231"/>
    </row>
    <row r="374" spans="6:8" ht="15">
      <c r="F374" s="231"/>
      <c r="G374" s="231"/>
      <c r="H374" s="231"/>
    </row>
    <row r="375" spans="6:8" ht="15">
      <c r="F375" s="231"/>
      <c r="G375" s="231"/>
      <c r="H375" s="231"/>
    </row>
    <row r="376" spans="6:8" ht="15">
      <c r="F376" s="231"/>
      <c r="G376" s="231"/>
      <c r="H376" s="231"/>
    </row>
    <row r="377" spans="6:8" ht="15">
      <c r="F377" s="231"/>
      <c r="G377" s="231"/>
      <c r="H377" s="231"/>
    </row>
    <row r="378" spans="6:8" ht="15">
      <c r="F378" s="231"/>
      <c r="G378" s="231"/>
      <c r="H378" s="231"/>
    </row>
    <row r="379" spans="6:8" ht="15">
      <c r="F379" s="231"/>
      <c r="G379" s="231"/>
      <c r="H379" s="231"/>
    </row>
    <row r="380" spans="6:8" ht="15">
      <c r="F380" s="231"/>
      <c r="G380" s="231"/>
      <c r="H380" s="231"/>
    </row>
    <row r="381" spans="6:8" ht="15">
      <c r="F381" s="231"/>
      <c r="G381" s="231"/>
      <c r="H381" s="231"/>
    </row>
    <row r="382" spans="6:8" ht="15">
      <c r="F382" s="231"/>
      <c r="G382" s="231"/>
      <c r="H382" s="231"/>
    </row>
    <row r="383" spans="6:8" ht="15">
      <c r="F383" s="231"/>
      <c r="G383" s="231"/>
      <c r="H383" s="231"/>
    </row>
    <row r="384" spans="6:8" ht="15">
      <c r="F384" s="231"/>
      <c r="G384" s="231"/>
      <c r="H384" s="231"/>
    </row>
  </sheetData>
  <sheetProtection/>
  <mergeCells count="3">
    <mergeCell ref="B358:H358"/>
    <mergeCell ref="C360:H360"/>
    <mergeCell ref="C361:H361"/>
  </mergeCells>
  <printOptions horizontalCentered="1"/>
  <pageMargins left="0.3937007874015748" right="0.3937007874015748" top="0.3937007874015748" bottom="0.3937007874015748" header="0.2362204724409449" footer="0.2362204724409449"/>
  <pageSetup horizontalDpi="600" verticalDpi="600" orientation="portrait" paperSize="9" scale="70" r:id="rId3"/>
  <headerFooter alignWithMargins="0">
    <oddFooter>&amp;R&amp;9Página &amp;P de &amp;N</oddFooter>
  </headerFooter>
  <legacyDrawing r:id="rId2"/>
  <oleObjects>
    <oleObject progId="Paint.Picture" shapeId="31216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K264"/>
  <sheetViews>
    <sheetView showGridLines="0" zoomScalePageLayoutView="0" workbookViewId="0" topLeftCell="A1">
      <selection activeCell="C5" sqref="C5"/>
    </sheetView>
  </sheetViews>
  <sheetFormatPr defaultColWidth="9.140625" defaultRowHeight="12.75"/>
  <cols>
    <col min="1" max="1" width="7.7109375" style="71" customWidth="1"/>
    <col min="2" max="2" width="9.57421875" style="74" customWidth="1"/>
    <col min="3" max="3" width="58.28125" style="96" customWidth="1"/>
    <col min="4" max="4" width="7.7109375" style="71" customWidth="1"/>
    <col min="5" max="5" width="10.28125" style="8" customWidth="1"/>
    <col min="6" max="6" width="11.00390625" style="106" customWidth="1"/>
    <col min="7" max="7" width="9.421875" style="106" customWidth="1"/>
    <col min="8" max="8" width="13.7109375" style="106" customWidth="1"/>
    <col min="9" max="9" width="13.57421875" style="100" customWidth="1"/>
    <col min="10" max="10" width="9.140625" style="73" customWidth="1"/>
    <col min="11" max="11" width="13.140625" style="73" bestFit="1" customWidth="1"/>
    <col min="12" max="16384" width="9.140625" style="73" customWidth="1"/>
  </cols>
  <sheetData>
    <row r="1" spans="2:8" ht="15.75">
      <c r="B1" s="72"/>
      <c r="C1" s="302" t="s">
        <v>88</v>
      </c>
      <c r="D1" s="302"/>
      <c r="E1" s="302"/>
      <c r="F1" s="302"/>
      <c r="G1" s="302"/>
      <c r="H1" s="302"/>
    </row>
    <row r="2" spans="3:8" ht="15.75">
      <c r="C2" s="302" t="s">
        <v>538</v>
      </c>
      <c r="D2" s="302"/>
      <c r="E2" s="302"/>
      <c r="F2" s="302"/>
      <c r="G2" s="302"/>
      <c r="H2" s="302"/>
    </row>
    <row r="3" spans="3:9" ht="15.75">
      <c r="C3" s="302" t="s">
        <v>539</v>
      </c>
      <c r="D3" s="302"/>
      <c r="E3" s="302"/>
      <c r="F3" s="302"/>
      <c r="G3" s="302"/>
      <c r="H3" s="302"/>
      <c r="I3" s="302"/>
    </row>
    <row r="4" spans="3:8" ht="15.75">
      <c r="C4" s="302" t="s">
        <v>544</v>
      </c>
      <c r="D4" s="302"/>
      <c r="E4" s="302"/>
      <c r="F4" s="302"/>
      <c r="G4" s="302"/>
      <c r="H4" s="302"/>
    </row>
    <row r="5" ht="14.25" customHeight="1"/>
    <row r="6" spans="1:9" s="76" customFormat="1" ht="15.75">
      <c r="A6" s="2" t="s">
        <v>89</v>
      </c>
      <c r="B6" s="75" t="s">
        <v>0</v>
      </c>
      <c r="C6" s="168" t="s">
        <v>1</v>
      </c>
      <c r="D6" s="2" t="s">
        <v>2</v>
      </c>
      <c r="E6" s="4" t="s">
        <v>3</v>
      </c>
      <c r="F6" s="4" t="s">
        <v>4</v>
      </c>
      <c r="G6" s="4" t="s">
        <v>90</v>
      </c>
      <c r="H6" s="4" t="s">
        <v>6</v>
      </c>
      <c r="I6" s="4" t="s">
        <v>7</v>
      </c>
    </row>
    <row r="7" spans="1:9" s="76" customFormat="1" ht="7.5" customHeight="1">
      <c r="A7" s="2"/>
      <c r="B7" s="75"/>
      <c r="C7" s="3"/>
      <c r="D7" s="2"/>
      <c r="E7" s="9"/>
      <c r="F7" s="9"/>
      <c r="G7" s="9"/>
      <c r="H7" s="9"/>
      <c r="I7" s="9"/>
    </row>
    <row r="8" spans="1:9" s="76" customFormat="1" ht="15.75">
      <c r="A8" s="77" t="s">
        <v>8</v>
      </c>
      <c r="B8" s="78">
        <v>20000</v>
      </c>
      <c r="C8" s="137" t="str">
        <f>VLOOKUP(B8,'[2]Tabela'!$A$7:$F$2418,2,FALSE)</f>
        <v>SERVICOS PRELIMINARES</v>
      </c>
      <c r="D8" s="16"/>
      <c r="E8" s="10"/>
      <c r="F8" s="98"/>
      <c r="G8" s="98"/>
      <c r="H8" s="98"/>
      <c r="I8" s="101"/>
    </row>
    <row r="9" spans="1:9" s="76" customFormat="1" ht="15.75">
      <c r="A9" s="17" t="s">
        <v>9</v>
      </c>
      <c r="B9" s="124">
        <v>21301</v>
      </c>
      <c r="C9" s="138" t="str">
        <f>VLOOKUP(B9,'[2]Tabela'!$A$7:$F$2418,2,FALSE)</f>
        <v>PLACA DE OBRA</v>
      </c>
      <c r="D9" s="125" t="str">
        <f>VLOOKUP(B9,'[2]Tabela'!$A$7:$F$2418,3,FALSE)</f>
        <v>m2    </v>
      </c>
      <c r="E9" s="98">
        <v>6</v>
      </c>
      <c r="F9" s="132">
        <f>VLOOKUP(B9,'[2]Tabela'!$A$7:$F$2418,4,FALSE)</f>
        <v>97.24</v>
      </c>
      <c r="G9" s="132">
        <f>VLOOKUP(B9,'[2]Tabela'!$A$7:$F$2418,5,FALSE)</f>
        <v>5.2</v>
      </c>
      <c r="H9" s="98">
        <f>ROUND((F9+G9)*E9,2)</f>
        <v>614.64</v>
      </c>
      <c r="I9" s="101"/>
    </row>
    <row r="10" spans="1:9" s="76" customFormat="1" ht="30">
      <c r="A10" s="17" t="s">
        <v>91</v>
      </c>
      <c r="B10" s="11">
        <v>20293</v>
      </c>
      <c r="C10" s="138" t="str">
        <f>VLOOKUP(B10,'[2]Tabela'!$A$7:$F$2418,2,FALSE)</f>
        <v>BARRACÃO DE OBRA-PD.AGTOP  C/INST.ELET./HID-SAN.(6MM)</v>
      </c>
      <c r="D10" s="125" t="str">
        <f>VLOOKUP(B10,'[2]Tabela'!$A$7:$F$2418,3,FALSE)</f>
        <v>m2    </v>
      </c>
      <c r="E10" s="98">
        <v>25</v>
      </c>
      <c r="F10" s="132">
        <f>VLOOKUP(B10,'[2]Tabela'!$A$7:$F$2418,4,FALSE)</f>
        <v>134.92</v>
      </c>
      <c r="G10" s="132">
        <f>VLOOKUP(B10,'[2]Tabela'!$A$7:$F$2418,5,FALSE)</f>
        <v>20.87</v>
      </c>
      <c r="H10" s="98">
        <f>ROUND((F10+G10)*E10,2)</f>
        <v>3894.75</v>
      </c>
      <c r="I10" s="101"/>
    </row>
    <row r="11" spans="1:9" s="76" customFormat="1" ht="15.75">
      <c r="A11" s="17" t="s">
        <v>92</v>
      </c>
      <c r="B11" s="11">
        <v>20400</v>
      </c>
      <c r="C11" s="138" t="str">
        <f>VLOOKUP(B11,'[2]Tabela'!$A$7:$F$2418,2,FALSE)</f>
        <v>LIGACAO PROVISORIA AGUA</v>
      </c>
      <c r="D11" s="125" t="str">
        <f>VLOOKUP(B11,'[2]Tabela'!$A$7:$F$2418,3,FALSE)</f>
        <v>Un    </v>
      </c>
      <c r="E11" s="98">
        <v>1</v>
      </c>
      <c r="F11" s="132">
        <f>VLOOKUP(B11,'[2]Tabela'!$A$7:$F$2418,4,FALSE)</f>
        <v>133.49</v>
      </c>
      <c r="G11" s="132">
        <f>VLOOKUP(B11,'[2]Tabela'!$A$7:$F$2418,5,FALSE)</f>
        <v>56.8</v>
      </c>
      <c r="H11" s="98">
        <f>ROUND((F11+G11)*E11,2)</f>
        <v>190.29</v>
      </c>
      <c r="I11" s="101"/>
    </row>
    <row r="12" spans="1:9" s="76" customFormat="1" ht="15.75">
      <c r="A12" s="17" t="s">
        <v>93</v>
      </c>
      <c r="B12" s="11">
        <v>20501</v>
      </c>
      <c r="C12" s="138" t="str">
        <f>VLOOKUP(B12,'[2]Tabela'!$A$7:$F$2418,2,FALSE)</f>
        <v>LIGACAO PROVISORIA LUZ E FORCA</v>
      </c>
      <c r="D12" s="125" t="str">
        <f>VLOOKUP(B12,'[2]Tabela'!$A$7:$F$2418,3,FALSE)</f>
        <v>Un    </v>
      </c>
      <c r="E12" s="98">
        <v>1</v>
      </c>
      <c r="F12" s="132">
        <f>VLOOKUP(B12,'[2]Tabela'!$A$7:$F$2418,4,FALSE)</f>
        <v>632.33</v>
      </c>
      <c r="G12" s="132">
        <f>VLOOKUP(B12,'[2]Tabela'!$A$7:$F$2418,5,FALSE)</f>
        <v>104</v>
      </c>
      <c r="H12" s="98">
        <f>ROUND((F12+G12)*E12,2)</f>
        <v>736.33</v>
      </c>
      <c r="I12" s="101"/>
    </row>
    <row r="13" spans="1:9" s="76" customFormat="1" ht="15.75">
      <c r="A13" s="17" t="s">
        <v>129</v>
      </c>
      <c r="B13" s="108" t="s">
        <v>56</v>
      </c>
      <c r="C13" s="112" t="s">
        <v>124</v>
      </c>
      <c r="D13" s="108" t="s">
        <v>125</v>
      </c>
      <c r="E13" s="98">
        <v>1</v>
      </c>
      <c r="F13" s="132">
        <v>0</v>
      </c>
      <c r="G13" s="132">
        <f>791+31.5</f>
        <v>822.5</v>
      </c>
      <c r="H13" s="98">
        <f>ROUND((F13+G13)*E13,2)</f>
        <v>822.5</v>
      </c>
      <c r="I13" s="101"/>
    </row>
    <row r="14" spans="1:9" s="76" customFormat="1" ht="15.75">
      <c r="A14" s="17"/>
      <c r="B14" s="11"/>
      <c r="C14" s="80"/>
      <c r="D14" s="16"/>
      <c r="E14" s="98"/>
      <c r="F14" s="98"/>
      <c r="G14" s="98"/>
      <c r="H14" s="98"/>
      <c r="I14" s="101">
        <f>SUM(H9:H13)</f>
        <v>6258.51</v>
      </c>
    </row>
    <row r="15" spans="1:9" s="76" customFormat="1" ht="15.75">
      <c r="A15" s="17"/>
      <c r="B15" s="11"/>
      <c r="C15" s="80"/>
      <c r="D15" s="16"/>
      <c r="E15" s="98"/>
      <c r="F15" s="98"/>
      <c r="G15" s="98"/>
      <c r="H15" s="98"/>
      <c r="I15" s="101"/>
    </row>
    <row r="16" spans="1:9" s="76" customFormat="1" ht="15.75">
      <c r="A16" s="81" t="s">
        <v>10</v>
      </c>
      <c r="B16" s="78">
        <v>30000</v>
      </c>
      <c r="C16" s="137" t="str">
        <f>VLOOKUP(B16,'[2]Tabela'!$A$7:$F$2418,2,FALSE)</f>
        <v>TRANSPORTES</v>
      </c>
      <c r="D16" s="16"/>
      <c r="E16" s="98"/>
      <c r="F16" s="98"/>
      <c r="G16" s="98"/>
      <c r="H16" s="98"/>
      <c r="I16" s="101"/>
    </row>
    <row r="17" spans="1:9" s="76" customFormat="1" ht="15.75" customHeight="1">
      <c r="A17" s="17" t="s">
        <v>11</v>
      </c>
      <c r="B17" s="11">
        <v>30105</v>
      </c>
      <c r="C17" s="138" t="str">
        <f>VLOOKUP(B17,'[2]Tabela'!$A$7:$F$2418,2,FALSE)</f>
        <v>TRANSP.DE ENTULHO EM CAÇAMBA ESTACIONARIA COM CARGA</v>
      </c>
      <c r="D17" s="125" t="str">
        <f>VLOOKUP(B17,'[2]Tabela'!$A$7:$F$2418,3,FALSE)</f>
        <v>m3    </v>
      </c>
      <c r="E17" s="98">
        <v>48.84</v>
      </c>
      <c r="F17" s="132">
        <f>VLOOKUP(B17,'[2]Tabela'!$A$7:$F$2418,4,FALSE)</f>
        <v>19.17</v>
      </c>
      <c r="G17" s="132">
        <f>VLOOKUP(B17,'[2]Tabela'!$A$7:$F$2418,5,FALSE)</f>
        <v>3.45</v>
      </c>
      <c r="H17" s="98">
        <f>ROUND((F17+G17)*E17,2)</f>
        <v>1104.76</v>
      </c>
      <c r="I17" s="101"/>
    </row>
    <row r="18" spans="1:9" s="76" customFormat="1" ht="15.75">
      <c r="A18" s="17"/>
      <c r="B18" s="11"/>
      <c r="C18" s="80"/>
      <c r="D18" s="16"/>
      <c r="E18" s="98"/>
      <c r="F18" s="98"/>
      <c r="G18" s="98"/>
      <c r="H18" s="98"/>
      <c r="I18" s="101">
        <f>SUM(H17)</f>
        <v>1104.76</v>
      </c>
    </row>
    <row r="19" spans="1:9" s="76" customFormat="1" ht="15.75">
      <c r="A19" s="17"/>
      <c r="B19" s="11"/>
      <c r="C19" s="80"/>
      <c r="D19" s="16"/>
      <c r="E19" s="98"/>
      <c r="F19" s="98"/>
      <c r="G19" s="98"/>
      <c r="H19" s="98"/>
      <c r="I19" s="101"/>
    </row>
    <row r="20" spans="1:9" s="76" customFormat="1" ht="15.75">
      <c r="A20" s="82" t="s">
        <v>14</v>
      </c>
      <c r="B20" s="83">
        <v>40000</v>
      </c>
      <c r="C20" s="137" t="str">
        <f>VLOOKUP(B20,'[2]Tabela'!$A$7:$F$2418,2,FALSE)</f>
        <v>SERVICO EM TERRA</v>
      </c>
      <c r="D20" s="84"/>
      <c r="E20" s="98"/>
      <c r="F20" s="98"/>
      <c r="G20" s="98"/>
      <c r="H20" s="98"/>
      <c r="I20" s="102"/>
    </row>
    <row r="21" spans="1:9" s="76" customFormat="1" ht="15.75">
      <c r="A21" s="55" t="s">
        <v>15</v>
      </c>
      <c r="B21" s="85">
        <v>41004</v>
      </c>
      <c r="C21" s="138" t="str">
        <f>VLOOKUP(B21,'[2]Tabela'!$A$7:$F$2418,2,FALSE)</f>
        <v>ESCAVACAO MECANICA</v>
      </c>
      <c r="D21" s="125" t="str">
        <f>VLOOKUP(B21,'[2]Tabela'!$A$7:$F$2418,3,FALSE)</f>
        <v>m3    </v>
      </c>
      <c r="E21" s="98">
        <v>738.7</v>
      </c>
      <c r="F21" s="132">
        <f>VLOOKUP(B21,'[2]Tabela'!$A$7:$F$2418,4,FALSE)</f>
        <v>1.97</v>
      </c>
      <c r="G21" s="132">
        <f>VLOOKUP(B21,'[2]Tabela'!$A$7:$F$2418,5,FALSE)</f>
        <v>0</v>
      </c>
      <c r="H21" s="98">
        <f aca="true" t="shared" si="0" ref="H21:H26">ROUND((F21+G21)*E21,2)</f>
        <v>1455.24</v>
      </c>
      <c r="I21" s="102"/>
    </row>
    <row r="22" spans="1:9" s="76" customFormat="1" ht="15.75">
      <c r="A22" s="55" t="s">
        <v>65</v>
      </c>
      <c r="B22" s="85">
        <v>41005</v>
      </c>
      <c r="C22" s="138" t="str">
        <f>VLOOKUP(B22,'[2]Tabela'!$A$7:$F$2418,2,FALSE)</f>
        <v>CARGA MECANIZADA</v>
      </c>
      <c r="D22" s="125" t="str">
        <f>VLOOKUP(B22,'[2]Tabela'!$A$7:$F$2418,3,FALSE)</f>
        <v>m3    </v>
      </c>
      <c r="E22" s="98">
        <v>487.55</v>
      </c>
      <c r="F22" s="132">
        <f>VLOOKUP(B22,'[2]Tabela'!$A$7:$F$2418,4,FALSE)</f>
        <v>1.82</v>
      </c>
      <c r="G22" s="132">
        <f>VLOOKUP(B22,'[2]Tabela'!$A$7:$F$2418,5,FALSE)</f>
        <v>0</v>
      </c>
      <c r="H22" s="98">
        <f t="shared" si="0"/>
        <v>887.34</v>
      </c>
      <c r="I22" s="102"/>
    </row>
    <row r="23" spans="1:9" s="76" customFormat="1" ht="15.75">
      <c r="A23" s="55" t="s">
        <v>16</v>
      </c>
      <c r="B23" s="85">
        <v>41008</v>
      </c>
      <c r="C23" s="138" t="str">
        <f>VLOOKUP(B23,'[2]Tabela'!$A$7:$F$2418,2,FALSE)</f>
        <v>COMPACT.MECANICA CONTR.LAB.(95% PN)</v>
      </c>
      <c r="D23" s="125" t="str">
        <f>VLOOKUP(B23,'[2]Tabela'!$A$7:$F$2418,3,FALSE)</f>
        <v>m3    </v>
      </c>
      <c r="E23" s="98">
        <v>251.15</v>
      </c>
      <c r="F23" s="132">
        <f>VLOOKUP(B23,'[2]Tabela'!$A$7:$F$2418,4,FALSE)</f>
        <v>2.59</v>
      </c>
      <c r="G23" s="132">
        <f>VLOOKUP(B23,'[2]Tabela'!$A$7:$F$2418,5,FALSE)</f>
        <v>0</v>
      </c>
      <c r="H23" s="98">
        <f t="shared" si="0"/>
        <v>650.48</v>
      </c>
      <c r="I23" s="102"/>
    </row>
    <row r="24" spans="1:9" s="76" customFormat="1" ht="15.75">
      <c r="A24" s="55" t="s">
        <v>17</v>
      </c>
      <c r="B24" s="85">
        <v>41010</v>
      </c>
      <c r="C24" s="138" t="str">
        <f>VLOOKUP(B24,'[2]Tabela'!$A$7:$F$2418,2,FALSE)</f>
        <v>TRANSPORTE C/LAMINA ATE 100 M - (OBRAS CIVIS)</v>
      </c>
      <c r="D24" s="125" t="str">
        <f>VLOOKUP(B24,'[2]Tabela'!$A$7:$F$2418,3,FALSE)</f>
        <v>m3    </v>
      </c>
      <c r="E24" s="98">
        <f>+E23</f>
        <v>251.15</v>
      </c>
      <c r="F24" s="132">
        <f>VLOOKUP(B24,'[2]Tabela'!$A$7:$F$2418,4,FALSE)</f>
        <v>1.82</v>
      </c>
      <c r="G24" s="132">
        <f>VLOOKUP(B24,'[2]Tabela'!$A$7:$F$2418,5,FALSE)</f>
        <v>0</v>
      </c>
      <c r="H24" s="98">
        <f t="shared" si="0"/>
        <v>457.09</v>
      </c>
      <c r="I24" s="102"/>
    </row>
    <row r="25" spans="1:9" s="76" customFormat="1" ht="15.75">
      <c r="A25" s="55" t="s">
        <v>18</v>
      </c>
      <c r="B25" s="85">
        <v>41006</v>
      </c>
      <c r="C25" s="138" t="str">
        <f>VLOOKUP(B25,'[2]Tabela'!$A$7:$F$2418,2,FALSE)</f>
        <v>TRANSPORTE DE MATERIAL ESCAVADO M3.KM</v>
      </c>
      <c r="D25" s="125" t="str">
        <f>VLOOKUP(B25,'[2]Tabela'!$A$7:$F$2418,3,FALSE)</f>
        <v>M3K   </v>
      </c>
      <c r="E25" s="98">
        <v>1828.31</v>
      </c>
      <c r="F25" s="132">
        <f>VLOOKUP(B25,'[2]Tabela'!$A$7:$F$2418,4,FALSE)</f>
        <v>0.95</v>
      </c>
      <c r="G25" s="132">
        <f>VLOOKUP(B25,'[2]Tabela'!$A$7:$F$2418,5,FALSE)</f>
        <v>0</v>
      </c>
      <c r="H25" s="98">
        <f>ROUND((F25+G25)*E25,2)</f>
        <v>1736.89</v>
      </c>
      <c r="I25" s="102"/>
    </row>
    <row r="26" spans="1:9" s="76" customFormat="1" ht="15.75">
      <c r="A26" s="55" t="s">
        <v>19</v>
      </c>
      <c r="B26" s="85">
        <v>41140</v>
      </c>
      <c r="C26" s="138" t="str">
        <f>VLOOKUP(B26,'[2]Tabela'!$A$7:$F$2418,2,FALSE)</f>
        <v>REGULARIZAÇÃO DO TERRENO</v>
      </c>
      <c r="D26" s="125" t="str">
        <f>VLOOKUP(B26,'[2]Tabela'!$A$7:$F$2418,3,FALSE)</f>
        <v>m2    </v>
      </c>
      <c r="E26" s="98">
        <v>4185.71</v>
      </c>
      <c r="F26" s="132">
        <f>VLOOKUP(B26,'[2]Tabela'!$A$7:$F$2418,4,FALSE)</f>
        <v>0</v>
      </c>
      <c r="G26" s="132">
        <f>VLOOKUP(B26,'[2]Tabela'!$A$7:$F$2418,5,FALSE)</f>
        <v>1.24</v>
      </c>
      <c r="H26" s="98">
        <f t="shared" si="0"/>
        <v>5190.28</v>
      </c>
      <c r="I26" s="102"/>
    </row>
    <row r="27" spans="1:9" s="76" customFormat="1" ht="15.75">
      <c r="A27" s="55" t="s">
        <v>64</v>
      </c>
      <c r="B27" s="85">
        <v>41002</v>
      </c>
      <c r="C27" s="138" t="str">
        <f>VLOOKUP(B27,'[2]Tabela'!$A$7:$F$2418,2,FALSE)</f>
        <v>APILOAMENTO</v>
      </c>
      <c r="D27" s="125" t="str">
        <f>VLOOKUP(B27,'[2]Tabela'!$A$7:$F$2418,3,FALSE)</f>
        <v>m2    </v>
      </c>
      <c r="E27" s="98">
        <v>2566.32</v>
      </c>
      <c r="F27" s="132">
        <f>VLOOKUP(B27,'[2]Tabela'!$A$7:$F$2418,4,FALSE)</f>
        <v>0</v>
      </c>
      <c r="G27" s="132">
        <f>VLOOKUP(B27,'[2]Tabela'!$A$7:$F$2418,5,FALSE)</f>
        <v>2.12</v>
      </c>
      <c r="H27" s="98">
        <f>ROUND((F27+G27)*E27,2)</f>
        <v>5440.6</v>
      </c>
      <c r="I27" s="102"/>
    </row>
    <row r="28" spans="1:9" s="76" customFormat="1" ht="30">
      <c r="A28" s="55" t="s">
        <v>66</v>
      </c>
      <c r="B28" s="85">
        <v>40101</v>
      </c>
      <c r="C28" s="138" t="str">
        <f>VLOOKUP(B28,'[2]Tabela'!$A$7:$F$2418,2,FALSE)</f>
        <v>ESCAVACAO MANUAL DE VALAS &lt; 1 MTS. (OBRAS CIVIS)</v>
      </c>
      <c r="D28" s="125" t="str">
        <f>VLOOKUP(B28,'[2]Tabela'!$A$7:$F$2418,3,FALSE)</f>
        <v>m3    </v>
      </c>
      <c r="E28" s="98">
        <v>0.4</v>
      </c>
      <c r="F28" s="132">
        <f>VLOOKUP(B28,'[2]Tabela'!$A$7:$F$2418,4,FALSE)</f>
        <v>0</v>
      </c>
      <c r="G28" s="132">
        <f>VLOOKUP(B28,'[2]Tabela'!$A$7:$F$2418,5,FALSE)</f>
        <v>13.6</v>
      </c>
      <c r="H28" s="98">
        <f>ROUND((F28+G28)*E28,2)</f>
        <v>5.44</v>
      </c>
      <c r="I28" s="102"/>
    </row>
    <row r="29" spans="1:9" s="76" customFormat="1" ht="30">
      <c r="A29" s="55" t="s">
        <v>67</v>
      </c>
      <c r="B29" s="85">
        <v>41003</v>
      </c>
      <c r="C29" s="138" t="str">
        <f>VLOOKUP(B29,'[2]Tabela'!$A$7:$F$2418,2,FALSE)</f>
        <v>ATERRO INTERNO SEM APILOAM.C/TR.EM CARRINHO MÃO</v>
      </c>
      <c r="D29" s="125" t="str">
        <f>VLOOKUP(B29,'[2]Tabela'!$A$7:$F$2418,3,FALSE)</f>
        <v>m3    </v>
      </c>
      <c r="E29" s="98">
        <v>1.2</v>
      </c>
      <c r="F29" s="132">
        <f>VLOOKUP(B29,'[2]Tabela'!$A$7:$F$2418,4,FALSE)</f>
        <v>0</v>
      </c>
      <c r="G29" s="132">
        <f>VLOOKUP(B29,'[2]Tabela'!$A$7:$F$2418,5,FALSE)</f>
        <v>10.6</v>
      </c>
      <c r="H29" s="98">
        <f>ROUND((F29+G29)*E29,2)</f>
        <v>12.72</v>
      </c>
      <c r="I29" s="102"/>
    </row>
    <row r="30" spans="1:9" s="76" customFormat="1" ht="15.75">
      <c r="A30" s="55"/>
      <c r="B30" s="85"/>
      <c r="C30" s="138"/>
      <c r="D30" s="125"/>
      <c r="E30" s="98"/>
      <c r="F30" s="132"/>
      <c r="G30" s="132"/>
      <c r="H30" s="98"/>
      <c r="I30" s="102">
        <f>SUM(H21:H29)</f>
        <v>15836.08</v>
      </c>
    </row>
    <row r="31" spans="1:9" s="76" customFormat="1" ht="15.75">
      <c r="A31" s="55"/>
      <c r="B31" s="85"/>
      <c r="C31" s="188"/>
      <c r="D31" s="84"/>
      <c r="E31" s="98"/>
      <c r="F31" s="98"/>
      <c r="G31" s="98"/>
      <c r="H31" s="98"/>
      <c r="I31" s="102"/>
    </row>
    <row r="32" spans="1:9" s="76" customFormat="1" ht="15.75">
      <c r="A32" s="82" t="s">
        <v>20</v>
      </c>
      <c r="B32" s="83">
        <v>50000</v>
      </c>
      <c r="C32" s="137" t="str">
        <f>VLOOKUP(B32,'[2]Tabela'!$A$7:$F$2418,2,FALSE)</f>
        <v>FUNDACOES E SONDAGENS</v>
      </c>
      <c r="D32" s="84"/>
      <c r="E32" s="98"/>
      <c r="F32" s="98"/>
      <c r="G32" s="98"/>
      <c r="H32" s="98"/>
      <c r="I32" s="102"/>
    </row>
    <row r="33" spans="1:9" s="76" customFormat="1" ht="15" customHeight="1">
      <c r="A33" s="55" t="s">
        <v>21</v>
      </c>
      <c r="B33" s="85">
        <v>50301</v>
      </c>
      <c r="C33" s="138" t="str">
        <f>VLOOKUP(B33,'[2]Tabela'!$A$7:$F$2418,2,FALSE)</f>
        <v>ESTACA A TRADO DIAM.25 CM S/FERRO</v>
      </c>
      <c r="D33" s="125" t="str">
        <f>VLOOKUP(B33,'[2]Tabela'!$A$7:$F$2418,3,FALSE)</f>
        <v>M     </v>
      </c>
      <c r="E33" s="98">
        <v>25.7</v>
      </c>
      <c r="F33" s="132">
        <f>VLOOKUP(B33,'[2]Tabela'!$A$7:$F$2418,4,FALSE)</f>
        <v>8.9</v>
      </c>
      <c r="G33" s="132">
        <f>VLOOKUP(B33,'[2]Tabela'!$A$7:$F$2418,5,FALSE)</f>
        <v>10.11</v>
      </c>
      <c r="H33" s="98">
        <f aca="true" t="shared" si="1" ref="H33:H39">ROUND((F33+G33)*E33,2)</f>
        <v>488.56</v>
      </c>
      <c r="I33" s="102"/>
    </row>
    <row r="34" spans="1:9" s="76" customFormat="1" ht="15.75" customHeight="1">
      <c r="A34" s="55" t="s">
        <v>22</v>
      </c>
      <c r="B34" s="85">
        <v>50302</v>
      </c>
      <c r="C34" s="138" t="str">
        <f>VLOOKUP(B34,'[2]Tabela'!$A$7:$F$2418,2,FALSE)</f>
        <v>ESTACA A TRADO DIAM.30 CM S/FERRO</v>
      </c>
      <c r="D34" s="125" t="str">
        <f>VLOOKUP(B34,'[2]Tabela'!$A$7:$F$2418,3,FALSE)</f>
        <v>M     </v>
      </c>
      <c r="E34" s="170">
        <v>12</v>
      </c>
      <c r="F34" s="132">
        <f>VLOOKUP(B34,'[2]Tabela'!$A$7:$F$2418,4,FALSE)</f>
        <v>12.82</v>
      </c>
      <c r="G34" s="132">
        <f>VLOOKUP(B34,'[2]Tabela'!$A$7:$F$2418,5,FALSE)</f>
        <v>14.56</v>
      </c>
      <c r="H34" s="98">
        <f t="shared" si="1"/>
        <v>328.56</v>
      </c>
      <c r="I34" s="102"/>
    </row>
    <row r="35" spans="1:9" s="76" customFormat="1" ht="15.75">
      <c r="A35" s="55" t="s">
        <v>23</v>
      </c>
      <c r="B35" s="85">
        <v>52014</v>
      </c>
      <c r="C35" s="138" t="str">
        <f>VLOOKUP(B35,'[2]Tabela'!$A$7:$F$2418,2,FALSE)</f>
        <v>ACO CA-60 - 5,0 MM - (OBRAS CIVIS)</v>
      </c>
      <c r="D35" s="125" t="str">
        <f>VLOOKUP(B35,'[2]Tabela'!$A$7:$F$2418,3,FALSE)</f>
        <v>Kg    </v>
      </c>
      <c r="E35" s="170">
        <v>9.6</v>
      </c>
      <c r="F35" s="132">
        <f>VLOOKUP(B35,'[2]Tabela'!$A$7:$F$2418,4,FALSE)</f>
        <v>3.53</v>
      </c>
      <c r="G35" s="132">
        <f>VLOOKUP(B35,'[2]Tabela'!$A$7:$F$2418,5,FALSE)</f>
        <v>0.91</v>
      </c>
      <c r="H35" s="98">
        <f t="shared" si="1"/>
        <v>42.62</v>
      </c>
      <c r="I35" s="102"/>
    </row>
    <row r="36" spans="1:9" s="76" customFormat="1" ht="15.75">
      <c r="A36" s="55" t="s">
        <v>24</v>
      </c>
      <c r="B36" s="85">
        <v>52005</v>
      </c>
      <c r="C36" s="138" t="str">
        <f>VLOOKUP(B36,'[2]Tabela'!$A$7:$F$2418,2,FALSE)</f>
        <v>ACO CA-50A - 10,0 MM (3/8") - (OBRAS CIVIS)</v>
      </c>
      <c r="D36" s="125" t="str">
        <f>VLOOKUP(B36,'[2]Tabela'!$A$7:$F$2418,3,FALSE)</f>
        <v>Kg    </v>
      </c>
      <c r="E36" s="170">
        <v>34</v>
      </c>
      <c r="F36" s="132">
        <f>VLOOKUP(B36,'[2]Tabela'!$A$7:$F$2418,4,FALSE)</f>
        <v>4.24</v>
      </c>
      <c r="G36" s="132">
        <f>VLOOKUP(B36,'[2]Tabela'!$A$7:$F$2418,5,FALSE)</f>
        <v>1.04</v>
      </c>
      <c r="H36" s="98">
        <f t="shared" si="1"/>
        <v>179.52</v>
      </c>
      <c r="I36" s="102"/>
    </row>
    <row r="37" spans="1:9" s="76" customFormat="1" ht="30">
      <c r="A37" s="55" t="s">
        <v>25</v>
      </c>
      <c r="B37" s="85">
        <v>51025</v>
      </c>
      <c r="C37" s="138" t="str">
        <f>VLOOKUP(B37,'[2]Tabela'!$A$7:$F$2418,2,FALSE)</f>
        <v>PREPARO CONCRETO P/LASTRO SEM BETONEIRA - (O.C.)</v>
      </c>
      <c r="D37" s="125" t="str">
        <f>VLOOKUP(B37,'[2]Tabela'!$A$7:$F$2418,3,FALSE)</f>
        <v>m3    </v>
      </c>
      <c r="E37" s="170">
        <v>0.05</v>
      </c>
      <c r="F37" s="132">
        <f>VLOOKUP(B37,'[2]Tabela'!$A$7:$F$2418,4,FALSE)</f>
        <v>157.67</v>
      </c>
      <c r="G37" s="132">
        <f>VLOOKUP(B37,'[2]Tabela'!$A$7:$F$2418,5,FALSE)</f>
        <v>53</v>
      </c>
      <c r="H37" s="98">
        <f t="shared" si="1"/>
        <v>10.53</v>
      </c>
      <c r="I37" s="102"/>
    </row>
    <row r="38" spans="1:9" s="76" customFormat="1" ht="15.75">
      <c r="A38" s="55" t="s">
        <v>167</v>
      </c>
      <c r="B38" s="85">
        <v>51017</v>
      </c>
      <c r="C38" s="138" t="str">
        <f>VLOOKUP(B38,'[2]Tabela'!$A$7:$F$2418,2,FALSE)</f>
        <v>PREPARO DE CONCRETO FCK-20 C/BETONEIRA - (O.C.)</v>
      </c>
      <c r="D38" s="125" t="str">
        <f>VLOOKUP(B38,'[2]Tabela'!$A$7:$F$2418,3,FALSE)</f>
        <v>m3    </v>
      </c>
      <c r="E38" s="170">
        <v>0.4</v>
      </c>
      <c r="F38" s="132">
        <f>VLOOKUP(B38,'[2]Tabela'!$A$7:$F$2418,4,FALSE)</f>
        <v>193.84</v>
      </c>
      <c r="G38" s="132">
        <f>VLOOKUP(B38,'[2]Tabela'!$A$7:$F$2418,5,FALSE)</f>
        <v>28.82</v>
      </c>
      <c r="H38" s="98">
        <f t="shared" si="1"/>
        <v>89.06</v>
      </c>
      <c r="I38" s="102"/>
    </row>
    <row r="39" spans="1:9" s="76" customFormat="1" ht="30">
      <c r="A39" s="55" t="s">
        <v>168</v>
      </c>
      <c r="B39" s="85">
        <v>51026</v>
      </c>
      <c r="C39" s="138" t="str">
        <f>VLOOKUP(B39,'[2]Tabela'!$A$7:$F$2418,2,FALSE)</f>
        <v>LANCAMENTO/APLICACAO CONC.EM FUNDAÇÃO- (O.C.)</v>
      </c>
      <c r="D39" s="125" t="str">
        <f>VLOOKUP(B39,'[2]Tabela'!$A$7:$F$2418,3,FALSE)</f>
        <v>m3    </v>
      </c>
      <c r="E39" s="170">
        <f>+E38+E37</f>
        <v>0.45</v>
      </c>
      <c r="F39" s="132">
        <f>VLOOKUP(B39,'[2]Tabela'!$A$7:$F$2418,4,FALSE)</f>
        <v>0</v>
      </c>
      <c r="G39" s="132">
        <f>VLOOKUP(B39,'[2]Tabela'!$A$7:$F$2418,5,FALSE)</f>
        <v>64.72</v>
      </c>
      <c r="H39" s="98">
        <f t="shared" si="1"/>
        <v>29.12</v>
      </c>
      <c r="I39" s="102"/>
    </row>
    <row r="40" spans="1:9" s="76" customFormat="1" ht="15.75">
      <c r="A40" s="17"/>
      <c r="B40" s="11"/>
      <c r="C40" s="5"/>
      <c r="D40" s="6"/>
      <c r="E40" s="98"/>
      <c r="F40" s="98"/>
      <c r="G40" s="98"/>
      <c r="H40" s="98"/>
      <c r="I40" s="101">
        <f>SUM(H33:H39)</f>
        <v>1167.9699999999998</v>
      </c>
    </row>
    <row r="41" spans="1:9" s="76" customFormat="1" ht="15.75">
      <c r="A41" s="17"/>
      <c r="B41" s="11"/>
      <c r="C41" s="80"/>
      <c r="D41" s="16"/>
      <c r="E41" s="98"/>
      <c r="F41" s="98"/>
      <c r="G41" s="98"/>
      <c r="H41" s="98"/>
      <c r="I41" s="101"/>
    </row>
    <row r="42" spans="1:9" s="76" customFormat="1" ht="15.75">
      <c r="A42" s="82" t="s">
        <v>26</v>
      </c>
      <c r="B42" s="83">
        <v>60000</v>
      </c>
      <c r="C42" s="137" t="str">
        <f>VLOOKUP(B42,'[2]Tabela'!$A$7:$F$2418,2,FALSE)</f>
        <v>ESTRUTURA</v>
      </c>
      <c r="D42" s="84"/>
      <c r="E42" s="98"/>
      <c r="F42" s="98"/>
      <c r="G42" s="98"/>
      <c r="H42" s="98"/>
      <c r="I42" s="101"/>
    </row>
    <row r="43" spans="1:9" s="76" customFormat="1" ht="30">
      <c r="A43" s="55" t="s">
        <v>27</v>
      </c>
      <c r="B43" s="85">
        <v>60203</v>
      </c>
      <c r="C43" s="138" t="str">
        <f>VLOOKUP(B43,'[2]Tabela'!$A$7:$F$2418,2,FALSE)</f>
        <v>FORMA-MADEIRIT 12 MM UTILIZAÇÃO 3 VEZES - (OBRAS CIVIS)</v>
      </c>
      <c r="D43" s="125" t="str">
        <f>VLOOKUP(B43,'[2]Tabela'!$A$7:$F$2418,3,FALSE)</f>
        <v>m2    </v>
      </c>
      <c r="E43" s="170">
        <v>8.64</v>
      </c>
      <c r="F43" s="132">
        <f>VLOOKUP(B43,'[2]Tabela'!$A$7:$F$2418,4,FALSE)</f>
        <v>17.55</v>
      </c>
      <c r="G43" s="132">
        <f>VLOOKUP(B43,'[2]Tabela'!$A$7:$F$2418,5,FALSE)</f>
        <v>16.06</v>
      </c>
      <c r="H43" s="98">
        <f>ROUND((F43+G43)*E43,2)</f>
        <v>290.39</v>
      </c>
      <c r="I43" s="101"/>
    </row>
    <row r="44" spans="1:9" s="76" customFormat="1" ht="15.75">
      <c r="A44" s="55" t="s">
        <v>28</v>
      </c>
      <c r="B44" s="85">
        <v>60305</v>
      </c>
      <c r="C44" s="138" t="str">
        <f>VLOOKUP(B44,'[2]Tabela'!$A$7:$F$2418,2,FALSE)</f>
        <v>ACO CA-50A - 10,0 MM (3/8") - (OBRAS CIVIS)</v>
      </c>
      <c r="D44" s="125" t="str">
        <f>VLOOKUP(B44,'[2]Tabela'!$A$7:$F$2418,3,FALSE)</f>
        <v>Kg    </v>
      </c>
      <c r="E44" s="170">
        <v>49</v>
      </c>
      <c r="F44" s="132">
        <f>VLOOKUP(B44,'[2]Tabela'!$A$7:$F$2418,4,FALSE)</f>
        <v>4.24</v>
      </c>
      <c r="G44" s="132">
        <f>VLOOKUP(B44,'[2]Tabela'!$A$7:$F$2418,5,FALSE)</f>
        <v>1.04</v>
      </c>
      <c r="H44" s="98">
        <f>ROUND((F44+G44)*E44,2)</f>
        <v>258.72</v>
      </c>
      <c r="I44" s="101"/>
    </row>
    <row r="45" spans="1:9" s="76" customFormat="1" ht="15.75">
      <c r="A45" s="55" t="s">
        <v>29</v>
      </c>
      <c r="B45" s="11">
        <v>60314</v>
      </c>
      <c r="C45" s="138" t="str">
        <f>VLOOKUP(B45,'[2]Tabela'!$A$7:$F$2418,2,FALSE)</f>
        <v>ACO CA - 60 - 5,0 MM - (OBRAS CIVIS)</v>
      </c>
      <c r="D45" s="125" t="str">
        <f>VLOOKUP(B45,'[2]Tabela'!$A$7:$F$2418,3,FALSE)</f>
        <v>Kg    </v>
      </c>
      <c r="E45" s="170">
        <v>9.5</v>
      </c>
      <c r="F45" s="132">
        <f>VLOOKUP(B45,'[2]Tabela'!$A$7:$F$2418,4,FALSE)</f>
        <v>3.53</v>
      </c>
      <c r="G45" s="132">
        <f>VLOOKUP(B45,'[2]Tabela'!$A$7:$F$2418,5,FALSE)</f>
        <v>0.91</v>
      </c>
      <c r="H45" s="98">
        <f>ROUND((F45+G45)*E45,2)</f>
        <v>42.18</v>
      </c>
      <c r="I45" s="101"/>
    </row>
    <row r="46" spans="1:9" s="76" customFormat="1" ht="30">
      <c r="A46" s="55" t="s">
        <v>30</v>
      </c>
      <c r="B46" s="11">
        <v>60507</v>
      </c>
      <c r="C46" s="138" t="str">
        <f>VLOOKUP(B46,'[2]Tabela'!$A$7:$F$2418,2,FALSE)</f>
        <v>PREPARO DE CONCRETO FCK-20 C/BETONEIRA - (OB.C.)</v>
      </c>
      <c r="D46" s="125" t="str">
        <f>VLOOKUP(B46,'[2]Tabela'!$A$7:$F$2418,3,FALSE)</f>
        <v>m3    </v>
      </c>
      <c r="E46" s="170">
        <v>0.43</v>
      </c>
      <c r="F46" s="132">
        <f>VLOOKUP(B46,'[2]Tabela'!$A$7:$F$2418,4,FALSE)</f>
        <v>193.84</v>
      </c>
      <c r="G46" s="132">
        <f>VLOOKUP(B46,'[2]Tabela'!$A$7:$F$2418,5,FALSE)</f>
        <v>28.82</v>
      </c>
      <c r="H46" s="98">
        <f>ROUND((F46+G46)*E46,2)</f>
        <v>95.74</v>
      </c>
      <c r="I46" s="101"/>
    </row>
    <row r="47" spans="1:9" s="76" customFormat="1" ht="30">
      <c r="A47" s="55" t="s">
        <v>161</v>
      </c>
      <c r="B47" s="11">
        <v>60802</v>
      </c>
      <c r="C47" s="138" t="str">
        <f>VLOOKUP(B47,'[2]Tabela'!$A$7:$F$2418,2,FALSE)</f>
        <v>LANC./APLIC. CONCRETO EM ESTRUTURA - (OBRAS CIVIS)</v>
      </c>
      <c r="D47" s="125" t="str">
        <f>VLOOKUP(B47,'[2]Tabela'!$A$7:$F$2418,3,FALSE)</f>
        <v>m3    </v>
      </c>
      <c r="E47" s="170">
        <f>+E46</f>
        <v>0.43</v>
      </c>
      <c r="F47" s="132">
        <f>VLOOKUP(B47,'[2]Tabela'!$A$7:$F$2418,4,FALSE)</f>
        <v>0.07</v>
      </c>
      <c r="G47" s="132">
        <f>VLOOKUP(B47,'[2]Tabela'!$A$7:$F$2418,5,FALSE)</f>
        <v>80.9</v>
      </c>
      <c r="H47" s="98">
        <f>ROUND((F47+G47)*E47,2)</f>
        <v>34.82</v>
      </c>
      <c r="I47" s="101"/>
    </row>
    <row r="48" spans="1:9" s="76" customFormat="1" ht="15.75">
      <c r="A48" s="17"/>
      <c r="B48" s="11"/>
      <c r="C48" s="189"/>
      <c r="D48" s="16"/>
      <c r="E48" s="98"/>
      <c r="F48" s="98"/>
      <c r="G48" s="98"/>
      <c r="H48" s="98"/>
      <c r="I48" s="101">
        <f>SUM(H43:H47)</f>
        <v>721.85</v>
      </c>
    </row>
    <row r="49" spans="1:9" s="76" customFormat="1" ht="15.75">
      <c r="A49" s="17"/>
      <c r="B49" s="11"/>
      <c r="C49" s="189"/>
      <c r="D49" s="16"/>
      <c r="E49" s="98"/>
      <c r="F49" s="98"/>
      <c r="G49" s="98"/>
      <c r="H49" s="98"/>
      <c r="I49" s="101"/>
    </row>
    <row r="50" spans="1:9" s="76" customFormat="1" ht="15.75" customHeight="1">
      <c r="A50" s="81" t="s">
        <v>31</v>
      </c>
      <c r="B50" s="78">
        <v>70000</v>
      </c>
      <c r="C50" s="137" t="str">
        <f>VLOOKUP(B50,'[2]Tabela'!$A$7:$F$2418,2,FALSE)</f>
        <v>INST. ELET./TELEFONICA/CABEAMENTO ESTRUTURADO</v>
      </c>
      <c r="D50" s="16"/>
      <c r="E50" s="98"/>
      <c r="F50" s="98"/>
      <c r="G50" s="98"/>
      <c r="H50" s="98"/>
      <c r="I50" s="101"/>
    </row>
    <row r="51" spans="1:9" s="76" customFormat="1" ht="15.75" customHeight="1">
      <c r="A51" s="17" t="s">
        <v>32</v>
      </c>
      <c r="B51" s="11">
        <v>70204</v>
      </c>
      <c r="C51" s="138" t="str">
        <f>VLOOKUP(B51,'[2]Tabela'!$A$7:$F$2418,2,FALSE)</f>
        <v>ALCA PREFORMADA DE DISTRIBUICAO</v>
      </c>
      <c r="D51" s="125" t="str">
        <f>VLOOKUP(B51,'[2]Tabela'!$A$7:$F$2418,3,FALSE)</f>
        <v>Un    </v>
      </c>
      <c r="E51" s="98">
        <v>1</v>
      </c>
      <c r="F51" s="132">
        <f>VLOOKUP(B51,'[2]Tabela'!$A$7:$F$2418,4,FALSE)</f>
        <v>1.79</v>
      </c>
      <c r="G51" s="132">
        <f>VLOOKUP(B51,'[2]Tabela'!$A$7:$F$2418,5,FALSE)</f>
        <v>3.26</v>
      </c>
      <c r="H51" s="98">
        <f>ROUND((F51+G51)*E51,2)</f>
        <v>5.05</v>
      </c>
      <c r="I51" s="101"/>
    </row>
    <row r="52" spans="1:9" s="76" customFormat="1" ht="15.75" customHeight="1">
      <c r="A52" s="17" t="s">
        <v>138</v>
      </c>
      <c r="B52" s="11">
        <v>70230</v>
      </c>
      <c r="C52" s="138" t="str">
        <f>VLOOKUP(B52,'[2]Tabela'!$A$7:$F$2418,2,FALSE)</f>
        <v>ARMACAO SECUNDARIA LEVE 1 ELEMENTO</v>
      </c>
      <c r="D52" s="125" t="str">
        <f>VLOOKUP(B52,'[2]Tabela'!$A$7:$F$2418,3,FALSE)</f>
        <v>Un    </v>
      </c>
      <c r="E52" s="98">
        <v>1</v>
      </c>
      <c r="F52" s="132">
        <f>VLOOKUP(B52,'[2]Tabela'!$A$7:$F$2418,4,FALSE)</f>
        <v>4.28</v>
      </c>
      <c r="G52" s="132">
        <f>VLOOKUP(B52,'[2]Tabela'!$A$7:$F$2418,5,FALSE)</f>
        <v>6.5</v>
      </c>
      <c r="H52" s="98">
        <f aca="true" t="shared" si="2" ref="H52:H67">ROUND((F52+G52)*E52,2)</f>
        <v>10.78</v>
      </c>
      <c r="I52" s="101"/>
    </row>
    <row r="53" spans="1:9" s="76" customFormat="1" ht="15.75" customHeight="1">
      <c r="A53" s="17" t="s">
        <v>179</v>
      </c>
      <c r="B53" s="11">
        <v>71381</v>
      </c>
      <c r="C53" s="138" t="str">
        <f>VLOOKUP(B53,'[2]Tabela'!$A$7:$F$2418,2,FALSE)</f>
        <v>HASTE COPPERWELD  5/8" X 3,00 M C/CONECTOR</v>
      </c>
      <c r="D53" s="125" t="str">
        <f>VLOOKUP(B53,'[2]Tabela'!$A$7:$F$2418,3,FALSE)</f>
        <v>Un    </v>
      </c>
      <c r="E53" s="98">
        <v>3</v>
      </c>
      <c r="F53" s="132">
        <f>VLOOKUP(B53,'[2]Tabela'!$A$7:$F$2418,4,FALSE)</f>
        <v>25.89</v>
      </c>
      <c r="G53" s="132">
        <f>VLOOKUP(B53,'[2]Tabela'!$A$7:$F$2418,5,FALSE)</f>
        <v>5.2</v>
      </c>
      <c r="H53" s="98">
        <f t="shared" si="2"/>
        <v>93.27</v>
      </c>
      <c r="I53" s="101"/>
    </row>
    <row r="54" spans="1:9" s="76" customFormat="1" ht="15.75" customHeight="1">
      <c r="A54" s="17" t="s">
        <v>181</v>
      </c>
      <c r="B54" s="11">
        <v>71480</v>
      </c>
      <c r="C54" s="138" t="str">
        <f>VLOOKUP(B54,'[2]Tabela'!$A$7:$F$2418,2,FALSE)</f>
        <v>ISOLADOR ROLDANA PORCELANA 72 X 72</v>
      </c>
      <c r="D54" s="125" t="str">
        <f>VLOOKUP(B54,'[2]Tabela'!$A$7:$F$2418,3,FALSE)</f>
        <v>Un    </v>
      </c>
      <c r="E54" s="98">
        <v>1</v>
      </c>
      <c r="F54" s="132">
        <f>VLOOKUP(B54,'[2]Tabela'!$A$7:$F$2418,4,FALSE)</f>
        <v>2.02</v>
      </c>
      <c r="G54" s="132">
        <f>VLOOKUP(B54,'[2]Tabela'!$A$7:$F$2418,5,FALSE)</f>
        <v>2.6</v>
      </c>
      <c r="H54" s="98">
        <f t="shared" si="2"/>
        <v>4.62</v>
      </c>
      <c r="I54" s="101"/>
    </row>
    <row r="55" spans="1:9" s="76" customFormat="1" ht="15.75" customHeight="1">
      <c r="A55" s="17" t="s">
        <v>182</v>
      </c>
      <c r="B55" s="11">
        <v>71035</v>
      </c>
      <c r="C55" s="138" t="str">
        <f>VLOOKUP(B55,'[2]Tabela'!$A$7:$F$2418,2,FALSE)</f>
        <v>CONECTOR TIPO PARAFUSO FENDIDO 35 MM2</v>
      </c>
      <c r="D55" s="125" t="str">
        <f>VLOOKUP(B55,'[2]Tabela'!$A$7:$F$2418,3,FALSE)</f>
        <v>Un    </v>
      </c>
      <c r="E55" s="98">
        <v>4</v>
      </c>
      <c r="F55" s="132">
        <f>VLOOKUP(B55,'[2]Tabela'!$A$7:$F$2418,4,FALSE)</f>
        <v>2.5</v>
      </c>
      <c r="G55" s="132">
        <f>VLOOKUP(B55,'[2]Tabela'!$A$7:$F$2418,5,FALSE)</f>
        <v>3.9</v>
      </c>
      <c r="H55" s="98">
        <f t="shared" si="2"/>
        <v>25.6</v>
      </c>
      <c r="I55" s="101"/>
    </row>
    <row r="56" spans="1:9" s="76" customFormat="1" ht="15.75" customHeight="1">
      <c r="A56" s="17" t="s">
        <v>183</v>
      </c>
      <c r="B56" s="11">
        <v>70541</v>
      </c>
      <c r="C56" s="138" t="str">
        <f>VLOOKUP(B56,'[2]Tabela'!$A$7:$F$2418,2,FALSE)</f>
        <v>CABO DE COBRE NU No. 16 MM2 (6,94 M/KG)</v>
      </c>
      <c r="D56" s="125" t="str">
        <f>VLOOKUP(B56,'[2]Tabela'!$A$7:$F$2418,3,FALSE)</f>
        <v>M     </v>
      </c>
      <c r="E56" s="98">
        <v>9</v>
      </c>
      <c r="F56" s="132">
        <f>VLOOKUP(B56,'[2]Tabela'!$A$7:$F$2418,4,FALSE)</f>
        <v>3.07</v>
      </c>
      <c r="G56" s="132">
        <f>VLOOKUP(B56,'[2]Tabela'!$A$7:$F$2418,5,FALSE)</f>
        <v>1.04</v>
      </c>
      <c r="H56" s="98">
        <f t="shared" si="2"/>
        <v>36.99</v>
      </c>
      <c r="I56" s="101"/>
    </row>
    <row r="57" spans="1:9" s="76" customFormat="1" ht="15.75" customHeight="1">
      <c r="A57" s="17" t="s">
        <v>184</v>
      </c>
      <c r="B57" s="11">
        <v>71824</v>
      </c>
      <c r="C57" s="138" t="str">
        <f>VLOOKUP(B57,'[2]Tabela'!$A$7:$F$2418,2,FALSE)</f>
        <v>PADRÃO TRIFASICO 35 MM H=7 METROS</v>
      </c>
      <c r="D57" s="125" t="str">
        <f>VLOOKUP(B57,'[2]Tabela'!$A$7:$F$2418,3,FALSE)</f>
        <v>Un    </v>
      </c>
      <c r="E57" s="98">
        <v>1</v>
      </c>
      <c r="F57" s="132">
        <f>VLOOKUP(B57,'[2]Tabela'!$A$7:$F$2418,4,FALSE)</f>
        <v>1560</v>
      </c>
      <c r="G57" s="132">
        <f>VLOOKUP(B57,'[2]Tabela'!$A$7:$F$2418,5,FALSE)</f>
        <v>41.4</v>
      </c>
      <c r="H57" s="98">
        <f t="shared" si="2"/>
        <v>1601.4</v>
      </c>
      <c r="I57" s="101"/>
    </row>
    <row r="58" spans="1:9" s="76" customFormat="1" ht="15.75" customHeight="1">
      <c r="A58" s="17" t="s">
        <v>185</v>
      </c>
      <c r="B58" s="11">
        <v>71175</v>
      </c>
      <c r="C58" s="138" t="str">
        <f>VLOOKUP(B58,'[2]Tabela'!$A$7:$F$2418,2,FALSE)</f>
        <v>DISJUNTOR TRIPOLAR DE 60 A 100-A</v>
      </c>
      <c r="D58" s="125" t="str">
        <f>VLOOKUP(B58,'[2]Tabela'!$A$7:$F$2418,3,FALSE)</f>
        <v>Un    </v>
      </c>
      <c r="E58" s="98">
        <v>1</v>
      </c>
      <c r="F58" s="132">
        <f>VLOOKUP(B58,'[2]Tabela'!$A$7:$F$2418,4,FALSE)</f>
        <v>56.67</v>
      </c>
      <c r="G58" s="132">
        <f>VLOOKUP(B58,'[2]Tabela'!$A$7:$F$2418,5,FALSE)</f>
        <v>26</v>
      </c>
      <c r="H58" s="98">
        <f t="shared" si="2"/>
        <v>82.67</v>
      </c>
      <c r="I58" s="101"/>
    </row>
    <row r="59" spans="1:9" s="76" customFormat="1" ht="15.75" customHeight="1">
      <c r="A59" s="17" t="s">
        <v>187</v>
      </c>
      <c r="B59" s="11">
        <v>70587</v>
      </c>
      <c r="C59" s="138" t="str">
        <f>VLOOKUP(B59,'[2]Tabela'!$A$7:$F$2418,2,FALSE)</f>
        <v>CABO SINTENAX 1 KV No. 35 MM2</v>
      </c>
      <c r="D59" s="125" t="str">
        <f>VLOOKUP(B59,'[2]Tabela'!$A$7:$F$2418,3,FALSE)</f>
        <v>M     </v>
      </c>
      <c r="E59" s="98">
        <v>185</v>
      </c>
      <c r="F59" s="132">
        <f>VLOOKUP(B59,'[2]Tabela'!$A$7:$F$2418,4,FALSE)</f>
        <v>9.19</v>
      </c>
      <c r="G59" s="132">
        <f>VLOOKUP(B59,'[2]Tabela'!$A$7:$F$2418,5,FALSE)</f>
        <v>1.37</v>
      </c>
      <c r="H59" s="98">
        <f t="shared" si="2"/>
        <v>1953.6</v>
      </c>
      <c r="I59" s="101"/>
    </row>
    <row r="60" spans="1:9" s="76" customFormat="1" ht="15.75" customHeight="1">
      <c r="A60" s="17" t="s">
        <v>188</v>
      </c>
      <c r="B60" s="11">
        <v>70582</v>
      </c>
      <c r="C60" s="138" t="str">
        <f>VLOOKUP(B60,'[2]Tabela'!$A$7:$F$2418,2,FALSE)</f>
        <v>CABO SINTENAX 1 KV No. 4 MM2</v>
      </c>
      <c r="D60" s="125" t="str">
        <f>VLOOKUP(B60,'[2]Tabela'!$A$7:$F$2418,3,FALSE)</f>
        <v>M     </v>
      </c>
      <c r="E60" s="98">
        <v>320</v>
      </c>
      <c r="F60" s="132">
        <f>VLOOKUP(B60,'[2]Tabela'!$A$7:$F$2418,4,FALSE)</f>
        <v>1.12</v>
      </c>
      <c r="G60" s="132">
        <f>VLOOKUP(B60,'[2]Tabela'!$A$7:$F$2418,5,FALSE)</f>
        <v>0.78</v>
      </c>
      <c r="H60" s="98">
        <f t="shared" si="2"/>
        <v>608</v>
      </c>
      <c r="I60" s="101"/>
    </row>
    <row r="61" spans="1:9" s="76" customFormat="1" ht="15.75" customHeight="1">
      <c r="A61" s="17" t="s">
        <v>189</v>
      </c>
      <c r="B61" s="11">
        <v>71292</v>
      </c>
      <c r="C61" s="138" t="str">
        <f>VLOOKUP(B61,'[2]Tabela'!$A$7:$F$2418,2,FALSE)</f>
        <v>FIO ISOLADO 750 V, PIRASTIC No. 4 MM2</v>
      </c>
      <c r="D61" s="125" t="str">
        <f>VLOOKUP(B61,'[2]Tabela'!$A$7:$F$2418,3,FALSE)</f>
        <v>M     </v>
      </c>
      <c r="E61" s="98">
        <v>260</v>
      </c>
      <c r="F61" s="132">
        <f>VLOOKUP(B61,'[2]Tabela'!$A$7:$F$2418,4,FALSE)</f>
        <v>0.81</v>
      </c>
      <c r="G61" s="132">
        <f>VLOOKUP(B61,'[2]Tabela'!$A$7:$F$2418,5,FALSE)</f>
        <v>0.78</v>
      </c>
      <c r="H61" s="98">
        <f t="shared" si="2"/>
        <v>413.4</v>
      </c>
      <c r="I61" s="101"/>
    </row>
    <row r="62" spans="1:9" s="76" customFormat="1" ht="15.75" customHeight="1">
      <c r="A62" s="17" t="s">
        <v>190</v>
      </c>
      <c r="B62" s="78" t="s">
        <v>56</v>
      </c>
      <c r="C62" s="5" t="s">
        <v>492</v>
      </c>
      <c r="D62" s="6" t="s">
        <v>160</v>
      </c>
      <c r="E62" s="98">
        <v>41</v>
      </c>
      <c r="F62" s="132">
        <f>+'[8]Elétrico'!$I$55</f>
        <v>3.5</v>
      </c>
      <c r="G62" s="132">
        <f>+'[8]Elétrico'!$J$55</f>
        <v>2.39</v>
      </c>
      <c r="H62" s="98">
        <f t="shared" si="2"/>
        <v>241.49</v>
      </c>
      <c r="I62" s="101"/>
    </row>
    <row r="63" spans="1:9" s="76" customFormat="1" ht="15.75" customHeight="1">
      <c r="A63" s="17" t="s">
        <v>191</v>
      </c>
      <c r="B63" s="78" t="s">
        <v>56</v>
      </c>
      <c r="C63" s="5" t="s">
        <v>493</v>
      </c>
      <c r="D63" s="6" t="s">
        <v>160</v>
      </c>
      <c r="E63" s="98">
        <v>124</v>
      </c>
      <c r="F63" s="132">
        <f>+'[8]Elétrico'!$I$39</f>
        <v>1</v>
      </c>
      <c r="G63" s="132">
        <f>+'[8]Elétrico'!$J$39</f>
        <v>2.39</v>
      </c>
      <c r="H63" s="98">
        <f t="shared" si="2"/>
        <v>420.36</v>
      </c>
      <c r="I63" s="101"/>
    </row>
    <row r="64" spans="1:9" s="76" customFormat="1" ht="15.75" customHeight="1">
      <c r="A64" s="17" t="s">
        <v>192</v>
      </c>
      <c r="B64" s="11">
        <v>71194</v>
      </c>
      <c r="C64" s="138" t="str">
        <f>VLOOKUP(B64,'[2]Tabela'!$A$7:$F$2418,2,FALSE)</f>
        <v>ELETRODUTO PVC FLEXÍVEL - MANGUEIRA CORRUGADA - DIAM. 3/4"</v>
      </c>
      <c r="D64" s="125" t="str">
        <f>VLOOKUP(B64,'[2]Tabela'!$A$7:$F$2418,3,FALSE)</f>
        <v>M     </v>
      </c>
      <c r="E64" s="98">
        <v>115</v>
      </c>
      <c r="F64" s="132">
        <f>VLOOKUP(B64,'[2]Tabela'!$A$7:$F$2418,4,FALSE)</f>
        <v>0.98</v>
      </c>
      <c r="G64" s="132">
        <f>VLOOKUP(B64,'[2]Tabela'!$A$7:$F$2418,5,FALSE)</f>
        <v>2.21</v>
      </c>
      <c r="H64" s="98">
        <f t="shared" si="2"/>
        <v>366.85</v>
      </c>
      <c r="I64" s="101"/>
    </row>
    <row r="65" spans="1:9" s="76" customFormat="1" ht="15.75" customHeight="1">
      <c r="A65" s="17" t="s">
        <v>193</v>
      </c>
      <c r="B65" s="11">
        <v>71603</v>
      </c>
      <c r="C65" s="138" t="str">
        <f>VLOOKUP(B65,'[2]Tabela'!$A$7:$F$2418,2,FALSE)</f>
        <v>LUMINARIA EXT.C/POSTE 2M, BASE CONC.2 GLOBOS/LEITOSOS</v>
      </c>
      <c r="D65" s="125" t="str">
        <f>VLOOKUP(B65,'[2]Tabela'!$A$7:$F$2418,3,FALSE)</f>
        <v>Un    </v>
      </c>
      <c r="E65" s="98">
        <v>5</v>
      </c>
      <c r="F65" s="132">
        <f>VLOOKUP(B65,'[2]Tabela'!$A$7:$F$2418,4,FALSE)</f>
        <v>109.22</v>
      </c>
      <c r="G65" s="132">
        <f>VLOOKUP(B65,'[2]Tabela'!$A$7:$F$2418,5,FALSE)</f>
        <v>14.45</v>
      </c>
      <c r="H65" s="98">
        <f t="shared" si="2"/>
        <v>618.35</v>
      </c>
      <c r="I65" s="101"/>
    </row>
    <row r="66" spans="1:9" s="76" customFormat="1" ht="15.75" customHeight="1">
      <c r="A66" s="17" t="s">
        <v>195</v>
      </c>
      <c r="B66" s="11">
        <v>71670</v>
      </c>
      <c r="C66" s="138" t="str">
        <f>VLOOKUP(B66,'[2]Tabela'!$A$7:$F$2418,2,FALSE)</f>
        <v>LUMINARIA DE SOBREPOR USO AO TEMPO (TARTARUGA) ATE 100 W</v>
      </c>
      <c r="D66" s="125" t="str">
        <f>VLOOKUP(B66,'[2]Tabela'!$A$7:$F$2418,3,FALSE)</f>
        <v>Un    </v>
      </c>
      <c r="E66" s="98">
        <v>18</v>
      </c>
      <c r="F66" s="132">
        <f>VLOOKUP(B66,'[2]Tabela'!$A$7:$F$2418,4,FALSE)</f>
        <v>31.83</v>
      </c>
      <c r="G66" s="132">
        <f>VLOOKUP(B66,'[2]Tabela'!$A$7:$F$2418,5,FALSE)</f>
        <v>7.8</v>
      </c>
      <c r="H66" s="98">
        <f t="shared" si="2"/>
        <v>713.34</v>
      </c>
      <c r="I66" s="101"/>
    </row>
    <row r="67" spans="1:9" s="76" customFormat="1" ht="15.75" customHeight="1">
      <c r="A67" s="17" t="s">
        <v>196</v>
      </c>
      <c r="B67" s="11">
        <v>71567</v>
      </c>
      <c r="C67" s="138" t="str">
        <f>VLOOKUP(B67,'[2]Tabela'!$A$7:$F$2418,2,FALSE)</f>
        <v>LAMPADA COMPACTA ELETRÔNICA 15 W</v>
      </c>
      <c r="D67" s="125" t="str">
        <f>VLOOKUP(B67,'[2]Tabela'!$A$7:$F$2418,3,FALSE)</f>
        <v>Un    </v>
      </c>
      <c r="E67" s="98">
        <f>+E66+E65</f>
        <v>23</v>
      </c>
      <c r="F67" s="132">
        <f>VLOOKUP(B67,'[2]Tabela'!$A$7:$F$2418,4,FALSE)</f>
        <v>8.25</v>
      </c>
      <c r="G67" s="132">
        <f>VLOOKUP(B67,'[2]Tabela'!$A$7:$F$2418,5,FALSE)</f>
        <v>0.08</v>
      </c>
      <c r="H67" s="98">
        <f t="shared" si="2"/>
        <v>191.59</v>
      </c>
      <c r="I67" s="101"/>
    </row>
    <row r="68" spans="1:9" s="76" customFormat="1" ht="15.75" customHeight="1">
      <c r="A68" s="17" t="s">
        <v>197</v>
      </c>
      <c r="B68" s="11">
        <v>70743</v>
      </c>
      <c r="C68" s="138" t="str">
        <f>VLOOKUP(B68,'[2]Tabela'!$A$7:$F$2418,2,FALSE)</f>
        <v>CALHA FLUORESCENTE DE SOBREPOR 2  X 32 OU 2 X 40 W</v>
      </c>
      <c r="D68" s="125" t="str">
        <f>VLOOKUP(B68,'[2]Tabela'!$A$7:$F$2418,3,FALSE)</f>
        <v>Un    </v>
      </c>
      <c r="E68" s="98">
        <v>2</v>
      </c>
      <c r="F68" s="132">
        <f>VLOOKUP(B68,'[2]Tabela'!$A$7:$F$2418,4,FALSE)</f>
        <v>12.8</v>
      </c>
      <c r="G68" s="132">
        <f>VLOOKUP(B68,'[2]Tabela'!$A$7:$F$2418,5,FALSE)</f>
        <v>5.03</v>
      </c>
      <c r="H68" s="98">
        <f aca="true" t="shared" si="3" ref="H68:H76">ROUND((F68+G68)*E68,2)</f>
        <v>35.66</v>
      </c>
      <c r="I68" s="101"/>
    </row>
    <row r="69" spans="1:9" s="76" customFormat="1" ht="15.75" customHeight="1">
      <c r="A69" s="17" t="s">
        <v>198</v>
      </c>
      <c r="B69" s="11">
        <v>71531</v>
      </c>
      <c r="C69" s="138" t="str">
        <f>VLOOKUP(B69,'[2]Tabela'!$A$7:$F$2418,2,FALSE)</f>
        <v>LAMPADA FLUORESCENTE DE 40 W.</v>
      </c>
      <c r="D69" s="125" t="str">
        <f>VLOOKUP(B69,'[2]Tabela'!$A$7:$F$2418,3,FALSE)</f>
        <v>Un    </v>
      </c>
      <c r="E69" s="98">
        <v>4</v>
      </c>
      <c r="F69" s="132">
        <f>VLOOKUP(B69,'[2]Tabela'!$A$7:$F$2418,4,FALSE)</f>
        <v>2.81</v>
      </c>
      <c r="G69" s="132">
        <f>VLOOKUP(B69,'[2]Tabela'!$A$7:$F$2418,5,FALSE)</f>
        <v>0.2</v>
      </c>
      <c r="H69" s="98">
        <f t="shared" si="3"/>
        <v>12.04</v>
      </c>
      <c r="I69" s="101"/>
    </row>
    <row r="70" spans="1:9" s="76" customFormat="1" ht="15.75" customHeight="1">
      <c r="A70" s="17" t="s">
        <v>199</v>
      </c>
      <c r="B70" s="11">
        <v>72256</v>
      </c>
      <c r="C70" s="138" t="str">
        <f>VLOOKUP(B70,'[2]Tabela'!$A$7:$F$2418,2,FALSE)</f>
        <v>REATOR ELETRONICO AFP 2 X 32 W</v>
      </c>
      <c r="D70" s="125" t="str">
        <f>VLOOKUP(B70,'[2]Tabela'!$A$7:$F$2418,3,FALSE)</f>
        <v>Un    </v>
      </c>
      <c r="E70" s="98">
        <v>2</v>
      </c>
      <c r="F70" s="132">
        <f>VLOOKUP(B70,'[2]Tabela'!$A$7:$F$2418,4,FALSE)</f>
        <v>22.29</v>
      </c>
      <c r="G70" s="132">
        <f>VLOOKUP(B70,'[2]Tabela'!$A$7:$F$2418,5,FALSE)</f>
        <v>2.2800000000000002</v>
      </c>
      <c r="H70" s="98">
        <f t="shared" si="3"/>
        <v>49.14</v>
      </c>
      <c r="I70" s="101"/>
    </row>
    <row r="71" spans="1:9" s="76" customFormat="1" ht="15.75" customHeight="1">
      <c r="A71" s="17" t="s">
        <v>200</v>
      </c>
      <c r="B71" s="11">
        <v>72341</v>
      </c>
      <c r="C71" s="138" t="str">
        <f>VLOOKUP(B71,'[2]Tabela'!$A$7:$F$2418,2,FALSE)</f>
        <v>SOQUETE ANTIVIBRATORIO P/LAMP.FLUORESCENTE</v>
      </c>
      <c r="D71" s="125" t="str">
        <f>VLOOKUP(B71,'[2]Tabela'!$A$7:$F$2418,3,FALSE)</f>
        <v>Un    </v>
      </c>
      <c r="E71" s="98">
        <v>8</v>
      </c>
      <c r="F71" s="132">
        <f>VLOOKUP(B71,'[2]Tabela'!$A$7:$F$2418,4,FALSE)</f>
        <v>1.02</v>
      </c>
      <c r="G71" s="132">
        <f>VLOOKUP(B71,'[2]Tabela'!$A$7:$F$2418,5,FALSE)</f>
        <v>0.86</v>
      </c>
      <c r="H71" s="98">
        <f t="shared" si="3"/>
        <v>15.04</v>
      </c>
      <c r="I71" s="101"/>
    </row>
    <row r="72" spans="1:9" s="76" customFormat="1" ht="15.75">
      <c r="A72" s="17" t="s">
        <v>201</v>
      </c>
      <c r="B72" s="11">
        <v>71991</v>
      </c>
      <c r="C72" s="138" t="str">
        <f>VLOOKUP(B72,'[2]Tabela'!$A$7:$F$2418,2,FALSE)</f>
        <v>POSTE CIRCULAR EM Fº Gº D=100/60 MM E H=7M</v>
      </c>
      <c r="D72" s="125" t="str">
        <f>VLOOKUP(B72,'[2]Tabela'!$A$7:$F$2418,3,FALSE)</f>
        <v>Un    </v>
      </c>
      <c r="E72" s="98">
        <v>2</v>
      </c>
      <c r="F72" s="132">
        <f>VLOOKUP(B72,'[2]Tabela'!$A$7:$F$2418,4,FALSE)</f>
        <v>756.77</v>
      </c>
      <c r="G72" s="132">
        <f>VLOOKUP(B72,'[2]Tabela'!$A$7:$F$2418,5,FALSE)</f>
        <v>17.35</v>
      </c>
      <c r="H72" s="98">
        <f t="shared" si="3"/>
        <v>1548.24</v>
      </c>
      <c r="I72" s="101"/>
    </row>
    <row r="73" spans="1:9" s="76" customFormat="1" ht="30">
      <c r="A73" s="17" t="s">
        <v>202</v>
      </c>
      <c r="B73" s="11">
        <v>70384</v>
      </c>
      <c r="C73" s="138" t="str">
        <f>VLOOKUP(B73,'[2]Tabela'!$A$7:$F$2418,2,FALSE)</f>
        <v>BRACO RETO GALVANIZADO P/LUMINARIA AO TEMPO (3/4" E 1 METRO)</v>
      </c>
      <c r="D73" s="125" t="str">
        <f>VLOOKUP(B73,'[2]Tabela'!$A$7:$F$2418,3,FALSE)</f>
        <v>Un    </v>
      </c>
      <c r="E73" s="98">
        <v>4</v>
      </c>
      <c r="F73" s="132">
        <f>VLOOKUP(B73,'[2]Tabela'!$A$7:$F$2418,4,FALSE)</f>
        <v>11.63</v>
      </c>
      <c r="G73" s="132">
        <f>VLOOKUP(B73,'[2]Tabela'!$A$7:$F$2418,5,FALSE)</f>
        <v>6.5</v>
      </c>
      <c r="H73" s="98">
        <f t="shared" si="3"/>
        <v>72.52</v>
      </c>
      <c r="I73" s="101"/>
    </row>
    <row r="74" spans="1:9" s="76" customFormat="1" ht="15.75" customHeight="1">
      <c r="A74" s="17" t="s">
        <v>203</v>
      </c>
      <c r="B74" s="11">
        <v>71600</v>
      </c>
      <c r="C74" s="138" t="str">
        <f>VLOOKUP(B74,'[2]Tabela'!$A$7:$F$2418,2,FALSE)</f>
        <v>LUMINARIA ABERTA DE ALUMINIO (ATE 300 W) P/POSTE</v>
      </c>
      <c r="D74" s="125" t="str">
        <f>VLOOKUP(B74,'[2]Tabela'!$A$7:$F$2418,3,FALSE)</f>
        <v>Un    </v>
      </c>
      <c r="E74" s="98">
        <v>4</v>
      </c>
      <c r="F74" s="132">
        <f>VLOOKUP(B74,'[2]Tabela'!$A$7:$F$2418,4,FALSE)</f>
        <v>16.37</v>
      </c>
      <c r="G74" s="132">
        <f>VLOOKUP(B74,'[2]Tabela'!$A$7:$F$2418,5,FALSE)</f>
        <v>10.4</v>
      </c>
      <c r="H74" s="98">
        <f t="shared" si="3"/>
        <v>107.08</v>
      </c>
      <c r="I74" s="101"/>
    </row>
    <row r="75" spans="1:9" s="76" customFormat="1" ht="15.75" customHeight="1">
      <c r="A75" s="17" t="s">
        <v>204</v>
      </c>
      <c r="B75" s="78" t="s">
        <v>56</v>
      </c>
      <c r="C75" s="5" t="s">
        <v>494</v>
      </c>
      <c r="D75" s="6" t="s">
        <v>95</v>
      </c>
      <c r="E75" s="98">
        <v>4</v>
      </c>
      <c r="F75" s="132">
        <f>+'[8]Elétrico'!$I$71</f>
        <v>17.57</v>
      </c>
      <c r="G75" s="132">
        <f>+'[8]Elétrico'!$J$71</f>
        <v>0.2</v>
      </c>
      <c r="H75" s="98">
        <f t="shared" si="3"/>
        <v>71.08</v>
      </c>
      <c r="I75" s="101"/>
    </row>
    <row r="76" spans="1:9" s="76" customFormat="1" ht="15.75" customHeight="1">
      <c r="A76" s="17" t="s">
        <v>205</v>
      </c>
      <c r="B76" s="11">
        <v>72235</v>
      </c>
      <c r="C76" s="138" t="str">
        <f>VLOOKUP(B76,'[2]Tabela'!$A$7:$F$2418,2,FALSE)</f>
        <v>REATOR AFP V.METALICO 70 W</v>
      </c>
      <c r="D76" s="125" t="str">
        <f>VLOOKUP(B76,'[2]Tabela'!$A$7:$F$2418,3,FALSE)</f>
        <v>Un    </v>
      </c>
      <c r="E76" s="98">
        <v>4</v>
      </c>
      <c r="F76" s="132">
        <f>VLOOKUP(B76,'[2]Tabela'!$A$7:$F$2418,4,FALSE)</f>
        <v>60.92</v>
      </c>
      <c r="G76" s="132">
        <f>VLOOKUP(B76,'[2]Tabela'!$A$7:$F$2418,5,FALSE)</f>
        <v>10.4</v>
      </c>
      <c r="H76" s="98">
        <f t="shared" si="3"/>
        <v>285.28</v>
      </c>
      <c r="I76" s="101"/>
    </row>
    <row r="77" spans="1:9" s="76" customFormat="1" ht="15.75" customHeight="1">
      <c r="A77" s="17" t="s">
        <v>206</v>
      </c>
      <c r="B77" s="11">
        <v>72320</v>
      </c>
      <c r="C77" s="138" t="str">
        <f>VLOOKUP(B77,'[2]Tabela'!$A$7:$F$2418,2,FALSE)</f>
        <v>RELE FOTO ELETRICO COM BASE</v>
      </c>
      <c r="D77" s="125" t="str">
        <f>VLOOKUP(B77,'[2]Tabela'!$A$7:$F$2418,3,FALSE)</f>
        <v>Un    </v>
      </c>
      <c r="E77" s="98">
        <v>2</v>
      </c>
      <c r="F77" s="132">
        <f>VLOOKUP(B77,'[2]Tabela'!$A$7:$F$2418,4,FALSE)</f>
        <v>19.35</v>
      </c>
      <c r="G77" s="132">
        <f>VLOOKUP(B77,'[2]Tabela'!$A$7:$F$2418,5,FALSE)</f>
        <v>13</v>
      </c>
      <c r="H77" s="98">
        <f aca="true" t="shared" si="4" ref="H77:H84">ROUND((F77+G77)*E77,2)</f>
        <v>64.7</v>
      </c>
      <c r="I77" s="101"/>
    </row>
    <row r="78" spans="1:9" s="76" customFormat="1" ht="15.75" customHeight="1">
      <c r="A78" s="17" t="s">
        <v>207</v>
      </c>
      <c r="B78" s="11">
        <v>71171</v>
      </c>
      <c r="C78" s="138" t="str">
        <f>VLOOKUP(B78,'[2]Tabela'!$A$7:$F$2418,2,FALSE)</f>
        <v>DISJUNTOR MONOPOLAR DE 10 A 30-A</v>
      </c>
      <c r="D78" s="125" t="str">
        <f>VLOOKUP(B78,'[2]Tabela'!$A$7:$F$2418,3,FALSE)</f>
        <v>Un    </v>
      </c>
      <c r="E78" s="98">
        <v>2</v>
      </c>
      <c r="F78" s="132">
        <f>VLOOKUP(B78,'[2]Tabela'!$A$7:$F$2418,4,FALSE)</f>
        <v>5.82</v>
      </c>
      <c r="G78" s="132">
        <f>VLOOKUP(B78,'[2]Tabela'!$A$7:$F$2418,5,FALSE)</f>
        <v>3.9</v>
      </c>
      <c r="H78" s="98">
        <f t="shared" si="4"/>
        <v>19.44</v>
      </c>
      <c r="I78" s="101"/>
    </row>
    <row r="79" spans="1:9" s="76" customFormat="1" ht="15.75" customHeight="1">
      <c r="A79" s="17" t="s">
        <v>208</v>
      </c>
      <c r="B79" s="11">
        <v>71320</v>
      </c>
      <c r="C79" s="138" t="str">
        <f>VLOOKUP(B79,'[2]Tabela'!$A$7:$F$2418,2,FALSE)</f>
        <v>FITA DE AUTO FUSAO, ROLO DE 2,00 M</v>
      </c>
      <c r="D79" s="125" t="str">
        <f>VLOOKUP(B79,'[2]Tabela'!$A$7:$F$2418,3,FALSE)</f>
        <v>Un    </v>
      </c>
      <c r="E79" s="98">
        <v>2</v>
      </c>
      <c r="F79" s="132">
        <f>VLOOKUP(B79,'[2]Tabela'!$A$7:$F$2418,4,FALSE)</f>
        <v>2.84</v>
      </c>
      <c r="G79" s="132">
        <f>VLOOKUP(B79,'[2]Tabela'!$A$7:$F$2418,5,FALSE)</f>
        <v>0.66</v>
      </c>
      <c r="H79" s="98">
        <f t="shared" si="4"/>
        <v>7</v>
      </c>
      <c r="I79" s="101"/>
    </row>
    <row r="80" spans="1:9" s="76" customFormat="1" ht="15.75" customHeight="1">
      <c r="A80" s="17" t="s">
        <v>209</v>
      </c>
      <c r="B80" s="11">
        <v>71331</v>
      </c>
      <c r="C80" s="138" t="str">
        <f>VLOOKUP(B80,'[2]Tabela'!$A$7:$F$2418,2,FALSE)</f>
        <v>FITA ISOLANTE, ROLO DE 20,00 M</v>
      </c>
      <c r="D80" s="125" t="str">
        <f>VLOOKUP(B80,'[2]Tabela'!$A$7:$F$2418,3,FALSE)</f>
        <v>Un    </v>
      </c>
      <c r="E80" s="98">
        <v>2</v>
      </c>
      <c r="F80" s="132">
        <f>VLOOKUP(B80,'[2]Tabela'!$A$7:$F$2418,4,FALSE)</f>
        <v>2.58</v>
      </c>
      <c r="G80" s="132">
        <f>VLOOKUP(B80,'[2]Tabela'!$A$7:$F$2418,5,FALSE)</f>
        <v>5.2</v>
      </c>
      <c r="H80" s="98">
        <f t="shared" si="4"/>
        <v>15.56</v>
      </c>
      <c r="I80" s="101"/>
    </row>
    <row r="81" spans="1:9" s="76" customFormat="1" ht="15.75" customHeight="1">
      <c r="A81" s="17" t="s">
        <v>210</v>
      </c>
      <c r="B81" s="11">
        <v>70680</v>
      </c>
      <c r="C81" s="138" t="str">
        <f>VLOOKUP(B81,'[2]Tabela'!$A$7:$F$2418,2,FALSE)</f>
        <v>CAIXA MET.HEXAGONAL P/ARANDELA (SEXTAVADA 3"X3")</v>
      </c>
      <c r="D81" s="125" t="str">
        <f>VLOOKUP(B81,'[2]Tabela'!$A$7:$F$2418,3,FALSE)</f>
        <v>Un    </v>
      </c>
      <c r="E81" s="98">
        <v>19</v>
      </c>
      <c r="F81" s="132">
        <f>VLOOKUP(B81,'[2]Tabela'!$A$7:$F$2418,4,FALSE)</f>
        <v>0.72</v>
      </c>
      <c r="G81" s="132">
        <f>VLOOKUP(B81,'[2]Tabela'!$A$7:$F$2418,5,FALSE)</f>
        <v>1.96</v>
      </c>
      <c r="H81" s="98">
        <f t="shared" si="4"/>
        <v>50.92</v>
      </c>
      <c r="I81" s="101"/>
    </row>
    <row r="82" spans="1:9" s="76" customFormat="1" ht="15.75" customHeight="1">
      <c r="A82" s="17" t="s">
        <v>211</v>
      </c>
      <c r="B82" s="11">
        <v>71030</v>
      </c>
      <c r="C82" s="138" t="str">
        <f>VLOOKUP(B82,'[2]Tabela'!$A$7:$F$2418,2,FALSE)</f>
        <v>CONECTOR TIPO PARAFUSO FENDIDO 4 MM2</v>
      </c>
      <c r="D82" s="125" t="str">
        <f>VLOOKUP(B82,'[2]Tabela'!$A$7:$F$2418,3,FALSE)</f>
        <v>Un    </v>
      </c>
      <c r="E82" s="98">
        <v>10</v>
      </c>
      <c r="F82" s="132">
        <f>VLOOKUP(B82,'[2]Tabela'!$A$7:$F$2418,4,FALSE)</f>
        <v>1.56</v>
      </c>
      <c r="G82" s="132">
        <f>VLOOKUP(B82,'[2]Tabela'!$A$7:$F$2418,5,FALSE)</f>
        <v>1.96</v>
      </c>
      <c r="H82" s="98">
        <f t="shared" si="4"/>
        <v>35.2</v>
      </c>
      <c r="I82" s="101"/>
    </row>
    <row r="83" spans="1:9" s="76" customFormat="1" ht="15.75" customHeight="1">
      <c r="A83" s="17" t="s">
        <v>212</v>
      </c>
      <c r="B83" s="78" t="s">
        <v>56</v>
      </c>
      <c r="C83" s="5" t="s">
        <v>495</v>
      </c>
      <c r="D83" s="6" t="s">
        <v>95</v>
      </c>
      <c r="E83" s="98">
        <v>1</v>
      </c>
      <c r="F83" s="132">
        <f>+'[8]Elétrico'!$I$25</f>
        <v>98.616</v>
      </c>
      <c r="G83" s="132">
        <f>+'[8]Elétrico'!$J$25</f>
        <v>190.542</v>
      </c>
      <c r="H83" s="98">
        <f t="shared" si="4"/>
        <v>289.16</v>
      </c>
      <c r="I83" s="101"/>
    </row>
    <row r="84" spans="1:9" s="76" customFormat="1" ht="15.75" customHeight="1">
      <c r="A84" s="17" t="s">
        <v>213</v>
      </c>
      <c r="B84" s="78" t="s">
        <v>56</v>
      </c>
      <c r="C84" s="5" t="s">
        <v>496</v>
      </c>
      <c r="D84" s="6" t="s">
        <v>95</v>
      </c>
      <c r="E84" s="98">
        <v>3</v>
      </c>
      <c r="F84" s="132">
        <f>+'[8]Elétrico'!$I$10</f>
        <v>43.47</v>
      </c>
      <c r="G84" s="132">
        <f>+'[8]Elétrico'!$J$10</f>
        <v>78.35569999999998</v>
      </c>
      <c r="H84" s="98">
        <f t="shared" si="4"/>
        <v>365.48</v>
      </c>
      <c r="I84" s="101"/>
    </row>
    <row r="85" spans="1:9" s="76" customFormat="1" ht="15.75">
      <c r="A85" s="17"/>
      <c r="B85" s="11"/>
      <c r="C85" s="80"/>
      <c r="D85" s="16"/>
      <c r="E85" s="98"/>
      <c r="F85" s="98"/>
      <c r="G85" s="98"/>
      <c r="H85" s="98"/>
      <c r="I85" s="101">
        <f>SUM(H51:H84)</f>
        <v>10430.900000000001</v>
      </c>
    </row>
    <row r="86" spans="1:9" s="76" customFormat="1" ht="15.75">
      <c r="A86" s="17"/>
      <c r="B86" s="11"/>
      <c r="C86" s="80"/>
      <c r="D86" s="16"/>
      <c r="E86" s="98"/>
      <c r="F86" s="98"/>
      <c r="G86" s="98"/>
      <c r="H86" s="98"/>
      <c r="I86" s="101"/>
    </row>
    <row r="87" spans="1:9" s="76" customFormat="1" ht="15.75">
      <c r="A87" s="81" t="s">
        <v>33</v>
      </c>
      <c r="B87" s="78">
        <v>80000</v>
      </c>
      <c r="C87" s="137" t="str">
        <f>VLOOKUP(B87,'[2]Tabela'!$A$7:$F$2418,2,FALSE)</f>
        <v>INSTALACOES HIDRO-SANITARIAS</v>
      </c>
      <c r="D87" s="16"/>
      <c r="E87" s="98"/>
      <c r="F87" s="98"/>
      <c r="G87" s="98"/>
      <c r="H87" s="98"/>
      <c r="I87" s="101"/>
    </row>
    <row r="88" spans="1:9" s="76" customFormat="1" ht="15.75">
      <c r="A88" s="81" t="s">
        <v>34</v>
      </c>
      <c r="B88" s="78">
        <v>81000</v>
      </c>
      <c r="C88" s="137" t="str">
        <f>VLOOKUP(B88,'[2]Tabela'!$A$7:$F$2418,2,FALSE)</f>
        <v>AGUA FRIA</v>
      </c>
      <c r="D88" s="6"/>
      <c r="E88" s="98"/>
      <c r="F88" s="98"/>
      <c r="G88" s="98"/>
      <c r="H88" s="98"/>
      <c r="I88" s="101"/>
    </row>
    <row r="89" spans="1:9" s="76" customFormat="1" ht="15.75">
      <c r="A89" s="17" t="s">
        <v>215</v>
      </c>
      <c r="B89" s="11">
        <v>80840</v>
      </c>
      <c r="C89" s="138" t="str">
        <f>VLOOKUP(B89,'[2]Tabela'!$A$7:$F$2418,2,FALSE)</f>
        <v>TAMPA  T-5 ARTICULADA 20X20</v>
      </c>
      <c r="D89" s="125" t="str">
        <f>VLOOKUP(B89,'[2]Tabela'!$A$7:$F$2418,3,FALSE)</f>
        <v>Un    </v>
      </c>
      <c r="E89" s="98">
        <v>5</v>
      </c>
      <c r="F89" s="132">
        <f>VLOOKUP(B89,'[2]Tabela'!$A$7:$F$2418,4,FALSE)</f>
        <v>17</v>
      </c>
      <c r="G89" s="132">
        <f>VLOOKUP(B89,'[2]Tabela'!$A$7:$F$2418,5,FALSE)</f>
        <v>0.62</v>
      </c>
      <c r="H89" s="98">
        <f aca="true" t="shared" si="5" ref="H89:H152">ROUND((F89+G89)*E89,2)</f>
        <v>88.1</v>
      </c>
      <c r="I89" s="101"/>
    </row>
    <row r="90" spans="1:9" s="76" customFormat="1" ht="15.75">
      <c r="A90" s="17" t="s">
        <v>216</v>
      </c>
      <c r="B90" s="11">
        <v>80845</v>
      </c>
      <c r="C90" s="138" t="str">
        <f>VLOOKUP(B90,'[2]Tabela'!$A$7:$F$2418,2,FALSE)</f>
        <v>CAIXA ALV.P/TORNEIRA JARDIM</v>
      </c>
      <c r="D90" s="125" t="str">
        <f>VLOOKUP(B90,'[2]Tabela'!$A$7:$F$2418,3,FALSE)</f>
        <v>Un    </v>
      </c>
      <c r="E90" s="98">
        <v>5</v>
      </c>
      <c r="F90" s="132">
        <f>VLOOKUP(B90,'[2]Tabela'!$A$7:$F$2418,4,FALSE)</f>
        <v>5.44</v>
      </c>
      <c r="G90" s="132">
        <f>VLOOKUP(B90,'[2]Tabela'!$A$7:$F$2418,5,FALSE)</f>
        <v>15.65</v>
      </c>
      <c r="H90" s="98">
        <f t="shared" si="5"/>
        <v>105.45</v>
      </c>
      <c r="I90" s="101"/>
    </row>
    <row r="91" spans="1:9" s="76" customFormat="1" ht="15.75">
      <c r="A91" s="17" t="s">
        <v>217</v>
      </c>
      <c r="B91" s="11">
        <v>81811</v>
      </c>
      <c r="C91" s="138" t="str">
        <f>VLOOKUP(B91,'[2]Tabela'!$A$7:$F$2418,2,FALSE)</f>
        <v>HIDROMENTRO DIAM.RAMAL = 25 MM VAZAO = 3 M3</v>
      </c>
      <c r="D91" s="125" t="str">
        <f>VLOOKUP(B91,'[2]Tabela'!$A$7:$F$2418,3,FALSE)</f>
        <v>Un    </v>
      </c>
      <c r="E91" s="98">
        <v>1</v>
      </c>
      <c r="F91" s="132">
        <f>VLOOKUP(B91,'[2]Tabela'!$A$7:$F$2418,4,FALSE)</f>
        <v>67.66</v>
      </c>
      <c r="G91" s="132">
        <f>VLOOKUP(B91,'[2]Tabela'!$A$7:$F$2418,5,FALSE)</f>
        <v>15.6</v>
      </c>
      <c r="H91" s="98">
        <f t="shared" si="5"/>
        <v>83.26</v>
      </c>
      <c r="I91" s="101"/>
    </row>
    <row r="92" spans="1:9" s="76" customFormat="1" ht="30">
      <c r="A92" s="17" t="s">
        <v>218</v>
      </c>
      <c r="B92" s="11">
        <v>81815</v>
      </c>
      <c r="C92" s="138" t="str">
        <f>VLOOKUP(B92,'[2]Tabela'!$A$7:$F$2418,2,FALSE)</f>
        <v>KIT CAVALETE D=25MM P/HIDRÔ.1,5-3,0-5,0 M3 C/MUR./CX.COLOCADO</v>
      </c>
      <c r="D92" s="125" t="str">
        <f>VLOOKUP(B92,'[2]Tabela'!$A$7:$F$2418,3,FALSE)</f>
        <v>Un    </v>
      </c>
      <c r="E92" s="98">
        <v>1</v>
      </c>
      <c r="F92" s="132">
        <f>VLOOKUP(B92,'[2]Tabela'!$A$7:$F$2418,4,FALSE)</f>
        <v>47</v>
      </c>
      <c r="G92" s="132">
        <f>VLOOKUP(B92,'[2]Tabela'!$A$7:$F$2418,5,FALSE)</f>
        <v>0</v>
      </c>
      <c r="H92" s="98">
        <f t="shared" si="5"/>
        <v>47</v>
      </c>
      <c r="I92" s="101"/>
    </row>
    <row r="93" spans="1:9" s="76" customFormat="1" ht="30">
      <c r="A93" s="17" t="s">
        <v>219</v>
      </c>
      <c r="B93" s="11">
        <v>81881</v>
      </c>
      <c r="C93" s="138" t="str">
        <f>VLOOKUP(B93,'[2]Tabela'!$A$7:$F$2418,2,FALSE)</f>
        <v>RES.MET.TC-V=10M3-COL.SEC.H=6M+FUND. + LOGOTIPO</v>
      </c>
      <c r="D93" s="125" t="str">
        <f>VLOOKUP(B93,'[2]Tabela'!$A$7:$F$2418,3,FALSE)</f>
        <v>Un    </v>
      </c>
      <c r="E93" s="98">
        <v>1</v>
      </c>
      <c r="F93" s="132">
        <f>VLOOKUP(B93,'[2]Tabela'!$A$7:$F$2418,4,FALSE)</f>
        <v>10791.9</v>
      </c>
      <c r="G93" s="132">
        <f>VLOOKUP(B93,'[2]Tabela'!$A$7:$F$2418,5,FALSE)</f>
        <v>465.42</v>
      </c>
      <c r="H93" s="98">
        <f t="shared" si="5"/>
        <v>11257.32</v>
      </c>
      <c r="I93" s="101"/>
    </row>
    <row r="94" spans="1:9" s="76" customFormat="1" ht="15.75">
      <c r="A94" s="17" t="s">
        <v>220</v>
      </c>
      <c r="B94" s="11">
        <v>81889</v>
      </c>
      <c r="C94" s="138" t="str">
        <f>VLOOKUP(B94,'[2]Tabela'!$A$7:$F$2418,2,FALSE)</f>
        <v>TORNEIRA BOIA DIAMETRO 1" (25 MM )</v>
      </c>
      <c r="D94" s="125" t="str">
        <f>VLOOKUP(B94,'[2]Tabela'!$A$7:$F$2418,3,FALSE)</f>
        <v>Un    </v>
      </c>
      <c r="E94" s="98">
        <v>1</v>
      </c>
      <c r="F94" s="132">
        <f>VLOOKUP(B94,'[2]Tabela'!$A$7:$F$2418,4,FALSE)</f>
        <v>47</v>
      </c>
      <c r="G94" s="132">
        <f>VLOOKUP(B94,'[2]Tabela'!$A$7:$F$2418,5,FALSE)</f>
        <v>4.42</v>
      </c>
      <c r="H94" s="98">
        <f t="shared" si="5"/>
        <v>51.42</v>
      </c>
      <c r="I94" s="101"/>
    </row>
    <row r="95" spans="1:9" s="76" customFormat="1" ht="15.75">
      <c r="A95" s="17" t="s">
        <v>221</v>
      </c>
      <c r="B95" s="11">
        <v>80903</v>
      </c>
      <c r="C95" s="138" t="str">
        <f>VLOOKUP(B95,'[2]Tabela'!$A$7:$F$2418,2,FALSE)</f>
        <v>REGISTRO DE GAVETA BRUTO DIAMETRO 1"</v>
      </c>
      <c r="D95" s="125" t="str">
        <f>VLOOKUP(B95,'[2]Tabela'!$A$7:$F$2418,3,FALSE)</f>
        <v>Un    </v>
      </c>
      <c r="E95" s="98">
        <v>1</v>
      </c>
      <c r="F95" s="132">
        <f>VLOOKUP(B95,'[2]Tabela'!$A$7:$F$2418,4,FALSE)</f>
        <v>19.33</v>
      </c>
      <c r="G95" s="132">
        <f>VLOOKUP(B95,'[2]Tabela'!$A$7:$F$2418,5,FALSE)</f>
        <v>7.02</v>
      </c>
      <c r="H95" s="98">
        <f t="shared" si="5"/>
        <v>26.35</v>
      </c>
      <c r="I95" s="101"/>
    </row>
    <row r="96" spans="1:9" s="76" customFormat="1" ht="15.75">
      <c r="A96" s="17" t="s">
        <v>222</v>
      </c>
      <c r="B96" s="11">
        <v>80910</v>
      </c>
      <c r="C96" s="138" t="str">
        <f>VLOOKUP(B96,'[2]Tabela'!$A$7:$F$2418,2,FALSE)</f>
        <v>REGISTRO DE GAVETA BRUTO DIAMETRO 2.1/2"</v>
      </c>
      <c r="D96" s="125" t="str">
        <f>VLOOKUP(B96,'[2]Tabela'!$A$7:$F$2418,3,FALSE)</f>
        <v>Un    </v>
      </c>
      <c r="E96" s="98">
        <v>1</v>
      </c>
      <c r="F96" s="132">
        <f>VLOOKUP(B96,'[2]Tabela'!$A$7:$F$2418,4,FALSE)</f>
        <v>162.05</v>
      </c>
      <c r="G96" s="132">
        <f>VLOOKUP(B96,'[2]Tabela'!$A$7:$F$2418,5,FALSE)</f>
        <v>14.96</v>
      </c>
      <c r="H96" s="98">
        <f t="shared" si="5"/>
        <v>177.01</v>
      </c>
      <c r="I96" s="101"/>
    </row>
    <row r="97" spans="1:9" s="76" customFormat="1" ht="30">
      <c r="A97" s="17" t="s">
        <v>223</v>
      </c>
      <c r="B97" s="11">
        <v>80812</v>
      </c>
      <c r="C97" s="138" t="str">
        <f>VLOOKUP(B97,'[2]Tabela'!$A$7:$F$2418,2,FALSE)</f>
        <v>TORNEIRA DE JARDIM C/BICO P/MANGUEIRA DIAM.3/4"</v>
      </c>
      <c r="D97" s="125" t="str">
        <f>VLOOKUP(B97,'[2]Tabela'!$A$7:$F$2418,3,FALSE)</f>
        <v>Un    </v>
      </c>
      <c r="E97" s="98">
        <v>3</v>
      </c>
      <c r="F97" s="132">
        <f>VLOOKUP(B97,'[2]Tabela'!$A$7:$F$2418,4,FALSE)</f>
        <v>9.47</v>
      </c>
      <c r="G97" s="132">
        <f>VLOOKUP(B97,'[2]Tabela'!$A$7:$F$2418,5,FALSE)</f>
        <v>2.31</v>
      </c>
      <c r="H97" s="98">
        <f t="shared" si="5"/>
        <v>35.34</v>
      </c>
      <c r="I97" s="101"/>
    </row>
    <row r="98" spans="1:9" s="76" customFormat="1" ht="15.75">
      <c r="A98" s="17" t="s">
        <v>224</v>
      </c>
      <c r="B98" s="11">
        <v>81003</v>
      </c>
      <c r="C98" s="138" t="str">
        <f>VLOOKUP(B98,'[2]Tabela'!$A$7:$F$2418,2,FALSE)</f>
        <v>TUBO SOLDAVEL PVC MARROM DIAMETRO 25 mm</v>
      </c>
      <c r="D98" s="125" t="str">
        <f>VLOOKUP(B98,'[2]Tabela'!$A$7:$F$2418,3,FALSE)</f>
        <v>M     </v>
      </c>
      <c r="E98" s="98">
        <v>55</v>
      </c>
      <c r="F98" s="132">
        <f>VLOOKUP(B98,'[2]Tabela'!$A$7:$F$2418,4,FALSE)</f>
        <v>1.67</v>
      </c>
      <c r="G98" s="132">
        <f>VLOOKUP(B98,'[2]Tabela'!$A$7:$F$2418,5,FALSE)</f>
        <v>1.56</v>
      </c>
      <c r="H98" s="98">
        <f t="shared" si="5"/>
        <v>177.65</v>
      </c>
      <c r="I98" s="101"/>
    </row>
    <row r="99" spans="1:9" s="76" customFormat="1" ht="15.75">
      <c r="A99" s="17" t="s">
        <v>225</v>
      </c>
      <c r="B99" s="11">
        <v>81004</v>
      </c>
      <c r="C99" s="138" t="str">
        <f>VLOOKUP(B99,'[2]Tabela'!$A$7:$F$2418,2,FALSE)</f>
        <v>TUBO SOLDAVEL PVC MARROM DIAMETRO 32 mm</v>
      </c>
      <c r="D99" s="125" t="str">
        <f>VLOOKUP(B99,'[2]Tabela'!$A$7:$F$2418,3,FALSE)</f>
        <v>ML    </v>
      </c>
      <c r="E99" s="98">
        <v>150</v>
      </c>
      <c r="F99" s="132">
        <f>VLOOKUP(B99,'[2]Tabela'!$A$7:$F$2418,4,FALSE)</f>
        <v>4.27</v>
      </c>
      <c r="G99" s="132">
        <f>VLOOKUP(B99,'[2]Tabela'!$A$7:$F$2418,5,FALSE)</f>
        <v>1.69</v>
      </c>
      <c r="H99" s="98">
        <f t="shared" si="5"/>
        <v>894</v>
      </c>
      <c r="I99" s="101"/>
    </row>
    <row r="100" spans="1:9" s="76" customFormat="1" ht="15.75">
      <c r="A100" s="17" t="s">
        <v>226</v>
      </c>
      <c r="B100" s="11">
        <v>81006</v>
      </c>
      <c r="C100" s="138" t="str">
        <f>VLOOKUP(B100,'[2]Tabela'!$A$7:$F$2418,2,FALSE)</f>
        <v>TUBO SOLDAVEL PVC MARROM DIAM. 50 mm</v>
      </c>
      <c r="D100" s="125" t="str">
        <f>VLOOKUP(B100,'[2]Tabela'!$A$7:$F$2418,3,FALSE)</f>
        <v>ML    </v>
      </c>
      <c r="E100" s="98">
        <v>62</v>
      </c>
      <c r="F100" s="132">
        <f>VLOOKUP(B100,'[2]Tabela'!$A$7:$F$2418,4,FALSE)</f>
        <v>6.17</v>
      </c>
      <c r="G100" s="132">
        <f>VLOOKUP(B100,'[2]Tabela'!$A$7:$F$2418,5,FALSE)</f>
        <v>3.12</v>
      </c>
      <c r="H100" s="98">
        <f t="shared" si="5"/>
        <v>575.98</v>
      </c>
      <c r="I100" s="101"/>
    </row>
    <row r="101" spans="1:9" s="76" customFormat="1" ht="15.75">
      <c r="A101" s="17" t="s">
        <v>227</v>
      </c>
      <c r="B101" s="11">
        <v>81007</v>
      </c>
      <c r="C101" s="138" t="str">
        <f>VLOOKUP(B101,'[2]Tabela'!$A$7:$F$2418,2,FALSE)</f>
        <v>TUBO SOLDAVEL PVC MARROM DIAMETRO 60 mm (2")</v>
      </c>
      <c r="D101" s="125" t="str">
        <f>VLOOKUP(B101,'[2]Tabela'!$A$7:$F$2418,3,FALSE)</f>
        <v>ML    </v>
      </c>
      <c r="E101" s="98">
        <v>63</v>
      </c>
      <c r="F101" s="132">
        <f>VLOOKUP(B101,'[2]Tabela'!$A$7:$F$2418,4,FALSE)</f>
        <v>12.1</v>
      </c>
      <c r="G101" s="132">
        <f>VLOOKUP(B101,'[2]Tabela'!$A$7:$F$2418,5,FALSE)</f>
        <v>3.9</v>
      </c>
      <c r="H101" s="98">
        <f t="shared" si="5"/>
        <v>1008</v>
      </c>
      <c r="I101" s="101"/>
    </row>
    <row r="102" spans="1:9" s="76" customFormat="1" ht="15.75">
      <c r="A102" s="17" t="s">
        <v>228</v>
      </c>
      <c r="B102" s="11">
        <v>81008</v>
      </c>
      <c r="C102" s="138" t="str">
        <f>VLOOKUP(B102,'[2]Tabela'!$A$7:$F$2418,2,FALSE)</f>
        <v>TUBO SOLDAVEL PVC MARROM DIAMETRO 75 mm</v>
      </c>
      <c r="D102" s="125" t="str">
        <f>VLOOKUP(B102,'[2]Tabela'!$A$7:$F$2418,3,FALSE)</f>
        <v>ML    </v>
      </c>
      <c r="E102" s="98">
        <v>18</v>
      </c>
      <c r="F102" s="132">
        <f>VLOOKUP(B102,'[2]Tabela'!$A$7:$F$2418,4,FALSE)</f>
        <v>19.02</v>
      </c>
      <c r="G102" s="132">
        <f>VLOOKUP(B102,'[2]Tabela'!$A$7:$F$2418,5,FALSE)</f>
        <v>5.33</v>
      </c>
      <c r="H102" s="98">
        <f t="shared" si="5"/>
        <v>438.3</v>
      </c>
      <c r="I102" s="101"/>
    </row>
    <row r="103" spans="1:9" s="76" customFormat="1" ht="15.75">
      <c r="A103" s="17" t="s">
        <v>229</v>
      </c>
      <c r="B103" s="11">
        <v>81146</v>
      </c>
      <c r="C103" s="138" t="str">
        <f>VLOOKUP(B103,'[2]Tabela'!$A$7:$F$2418,2,FALSE)</f>
        <v>LUVA SOLD.C/BUCHA DE LATAO 25X3/4" COR AZUL</v>
      </c>
      <c r="D103" s="125" t="str">
        <f>VLOOKUP(B103,'[2]Tabela'!$A$7:$F$2418,3,FALSE)</f>
        <v>Un    </v>
      </c>
      <c r="E103" s="98">
        <v>3</v>
      </c>
      <c r="F103" s="132">
        <f>VLOOKUP(B103,'[2]Tabela'!$A$7:$F$2418,4,FALSE)</f>
        <v>3.63</v>
      </c>
      <c r="G103" s="132">
        <f>VLOOKUP(B103,'[2]Tabela'!$A$7:$F$2418,5,FALSE)</f>
        <v>1.17</v>
      </c>
      <c r="H103" s="98">
        <f t="shared" si="5"/>
        <v>14.4</v>
      </c>
      <c r="I103" s="101"/>
    </row>
    <row r="104" spans="1:9" s="76" customFormat="1" ht="30">
      <c r="A104" s="17" t="s">
        <v>231</v>
      </c>
      <c r="B104" s="11">
        <v>81067</v>
      </c>
      <c r="C104" s="138" t="str">
        <f>VLOOKUP(B104,'[2]Tabela'!$A$7:$F$2418,2,FALSE)</f>
        <v>ADAPTAD.SOLD.CURTO C/BOLSA E ROSCA P/REG.32X1"</v>
      </c>
      <c r="D104" s="125" t="str">
        <f>VLOOKUP(B104,'[2]Tabela'!$A$7:$F$2418,3,FALSE)</f>
        <v>Un    </v>
      </c>
      <c r="E104" s="98">
        <v>2</v>
      </c>
      <c r="F104" s="132">
        <f>VLOOKUP(B104,'[2]Tabela'!$A$7:$F$2418,4,FALSE)</f>
        <v>1.07</v>
      </c>
      <c r="G104" s="132">
        <f>VLOOKUP(B104,'[2]Tabela'!$A$7:$F$2418,5,FALSE)</f>
        <v>1.96</v>
      </c>
      <c r="H104" s="98">
        <f t="shared" si="5"/>
        <v>6.06</v>
      </c>
      <c r="I104" s="101"/>
    </row>
    <row r="105" spans="1:9" s="76" customFormat="1" ht="15.75">
      <c r="A105" s="17" t="s">
        <v>233</v>
      </c>
      <c r="B105" s="11">
        <v>81071</v>
      </c>
      <c r="C105" s="138" t="str">
        <f>VLOOKUP(B105,'[2]Tabela'!$A$7:$F$2418,2,FALSE)</f>
        <v>ADAPTADOR SOLDAVEL CURTO C/BR P/REG.75X2.1/2"</v>
      </c>
      <c r="D105" s="125" t="str">
        <f>VLOOKUP(B105,'[2]Tabela'!$A$7:$F$2418,3,FALSE)</f>
        <v>Un    </v>
      </c>
      <c r="E105" s="98">
        <v>2</v>
      </c>
      <c r="F105" s="132">
        <f>VLOOKUP(B105,'[2]Tabela'!$A$7:$F$2418,4,FALSE)</f>
        <v>7.43</v>
      </c>
      <c r="G105" s="132">
        <f>VLOOKUP(B105,'[2]Tabela'!$A$7:$F$2418,5,FALSE)</f>
        <v>3.9</v>
      </c>
      <c r="H105" s="98">
        <f t="shared" si="5"/>
        <v>22.66</v>
      </c>
      <c r="I105" s="101"/>
    </row>
    <row r="106" spans="1:9" s="76" customFormat="1" ht="30">
      <c r="A106" s="17" t="s">
        <v>234</v>
      </c>
      <c r="B106" s="11">
        <v>81041</v>
      </c>
      <c r="C106" s="138" t="str">
        <f>VLOOKUP(B106,'[2]Tabela'!$A$7:$F$2418,2,FALSE)</f>
        <v>ADAPTAD.PVC SOLD.LONG.C/FL.LIV.P/CX.DAGUA 25X3/4"</v>
      </c>
      <c r="D106" s="125" t="str">
        <f>VLOOKUP(B106,'[2]Tabela'!$A$7:$F$2418,3,FALSE)</f>
        <v>Un    </v>
      </c>
      <c r="E106" s="98">
        <v>1</v>
      </c>
      <c r="F106" s="132">
        <f>VLOOKUP(B106,'[2]Tabela'!$A$7:$F$2418,4,FALSE)</f>
        <v>6.66</v>
      </c>
      <c r="G106" s="132">
        <f>VLOOKUP(B106,'[2]Tabela'!$A$7:$F$2418,5,FALSE)</f>
        <v>1.17</v>
      </c>
      <c r="H106" s="98">
        <f t="shared" si="5"/>
        <v>7.83</v>
      </c>
      <c r="I106" s="101"/>
    </row>
    <row r="107" spans="1:9" s="76" customFormat="1" ht="30">
      <c r="A107" s="17" t="s">
        <v>235</v>
      </c>
      <c r="B107" s="11">
        <v>81042</v>
      </c>
      <c r="C107" s="138" t="str">
        <f>VLOOKUP(B107,'[2]Tabela'!$A$7:$F$2418,2,FALSE)</f>
        <v>ADAPTAD.PVC SOLD.LONG.C/FL.LIV.P/CX.DAGUA 32X1"</v>
      </c>
      <c r="D107" s="125" t="str">
        <f>VLOOKUP(B107,'[2]Tabela'!$A$7:$F$2418,3,FALSE)</f>
        <v>Un    </v>
      </c>
      <c r="E107" s="98">
        <v>1</v>
      </c>
      <c r="F107" s="132">
        <f>VLOOKUP(B107,'[2]Tabela'!$A$7:$F$2418,4,FALSE)</f>
        <v>9.47</v>
      </c>
      <c r="G107" s="132">
        <f>VLOOKUP(B107,'[2]Tabela'!$A$7:$F$2418,5,FALSE)</f>
        <v>1.17</v>
      </c>
      <c r="H107" s="98">
        <f t="shared" si="5"/>
        <v>10.64</v>
      </c>
      <c r="I107" s="101"/>
    </row>
    <row r="108" spans="1:9" s="76" customFormat="1" ht="30">
      <c r="A108" s="17" t="s">
        <v>236</v>
      </c>
      <c r="B108" s="11">
        <v>81046</v>
      </c>
      <c r="C108" s="138" t="str">
        <f>VLOOKUP(B108,'[2]Tabela'!$A$7:$F$2418,2,FALSE)</f>
        <v>ADAPTADOR PVC SOLD.LONGO C/FL.LIV.P/CX.DAGUA 110 X 4"</v>
      </c>
      <c r="D108" s="125" t="str">
        <f>VLOOKUP(B108,'[2]Tabela'!$A$7:$F$2418,3,FALSE)</f>
        <v>Un    </v>
      </c>
      <c r="E108" s="98">
        <v>1</v>
      </c>
      <c r="F108" s="132">
        <f>VLOOKUP(B108,'[2]Tabela'!$A$7:$F$2418,4,FALSE)</f>
        <v>175.11</v>
      </c>
      <c r="G108" s="132">
        <f>VLOOKUP(B108,'[2]Tabela'!$A$7:$F$2418,5,FALSE)</f>
        <v>2.99</v>
      </c>
      <c r="H108" s="98">
        <f t="shared" si="5"/>
        <v>178.1</v>
      </c>
      <c r="I108" s="101"/>
    </row>
    <row r="109" spans="1:9" s="76" customFormat="1" ht="15.75">
      <c r="A109" s="17" t="s">
        <v>237</v>
      </c>
      <c r="B109" s="11">
        <v>81102</v>
      </c>
      <c r="C109" s="138" t="str">
        <f>VLOOKUP(B109,'[2]Tabela'!$A$7:$F$2418,2,FALSE)</f>
        <v>LUVA SOLDAVEL DIAMETRO 25 mm</v>
      </c>
      <c r="D109" s="125" t="str">
        <f>VLOOKUP(B109,'[2]Tabela'!$A$7:$F$2418,3,FALSE)</f>
        <v>Un    </v>
      </c>
      <c r="E109" s="98">
        <v>25</v>
      </c>
      <c r="F109" s="132">
        <f>VLOOKUP(B109,'[2]Tabela'!$A$7:$F$2418,4,FALSE)</f>
        <v>0.5</v>
      </c>
      <c r="G109" s="132">
        <f>VLOOKUP(B109,'[2]Tabela'!$A$7:$F$2418,5,FALSE)</f>
        <v>1.17</v>
      </c>
      <c r="H109" s="98">
        <f t="shared" si="5"/>
        <v>41.75</v>
      </c>
      <c r="I109" s="101"/>
    </row>
    <row r="110" spans="1:9" s="76" customFormat="1" ht="15.75">
      <c r="A110" s="17" t="s">
        <v>238</v>
      </c>
      <c r="B110" s="11">
        <v>81105</v>
      </c>
      <c r="C110" s="138" t="str">
        <f>VLOOKUP(B110,'[2]Tabela'!$A$7:$F$2418,2,FALSE)</f>
        <v>LUVA SOLDAVEL DIAMETRO 50 mm</v>
      </c>
      <c r="D110" s="125" t="str">
        <f>VLOOKUP(B110,'[2]Tabela'!$A$7:$F$2418,3,FALSE)</f>
        <v>Un    </v>
      </c>
      <c r="E110" s="98">
        <v>2</v>
      </c>
      <c r="F110" s="132">
        <f>VLOOKUP(B110,'[2]Tabela'!$A$7:$F$2418,4,FALSE)</f>
        <v>2.2</v>
      </c>
      <c r="G110" s="132">
        <f>VLOOKUP(B110,'[2]Tabela'!$A$7:$F$2418,5,FALSE)</f>
        <v>1.82</v>
      </c>
      <c r="H110" s="98">
        <f t="shared" si="5"/>
        <v>8.04</v>
      </c>
      <c r="I110" s="101"/>
    </row>
    <row r="111" spans="1:9" s="76" customFormat="1" ht="15.75">
      <c r="A111" s="17" t="s">
        <v>239</v>
      </c>
      <c r="B111" s="11">
        <v>81106</v>
      </c>
      <c r="C111" s="138" t="str">
        <f>VLOOKUP(B111,'[2]Tabela'!$A$7:$F$2418,2,FALSE)</f>
        <v>LUVA SOLDAVEL DIAMETRO 60 mm</v>
      </c>
      <c r="D111" s="125" t="str">
        <f>VLOOKUP(B111,'[2]Tabela'!$A$7:$F$2418,3,FALSE)</f>
        <v>Un    </v>
      </c>
      <c r="E111" s="98">
        <v>10</v>
      </c>
      <c r="F111" s="132">
        <f>VLOOKUP(B111,'[2]Tabela'!$A$7:$F$2418,4,FALSE)</f>
        <v>6.15</v>
      </c>
      <c r="G111" s="132">
        <f>VLOOKUP(B111,'[2]Tabela'!$A$7:$F$2418,5,FALSE)</f>
        <v>1.82</v>
      </c>
      <c r="H111" s="98">
        <f t="shared" si="5"/>
        <v>79.7</v>
      </c>
      <c r="I111" s="101"/>
    </row>
    <row r="112" spans="1:9" s="76" customFormat="1" ht="15.75">
      <c r="A112" s="17" t="s">
        <v>240</v>
      </c>
      <c r="B112" s="11">
        <v>81107</v>
      </c>
      <c r="C112" s="138" t="str">
        <f>VLOOKUP(B112,'[2]Tabela'!$A$7:$F$2418,2,FALSE)</f>
        <v>LUVA SOLDAVEL DIAMETRO 75 mm</v>
      </c>
      <c r="D112" s="125" t="str">
        <f>VLOOKUP(B112,'[2]Tabela'!$A$7:$F$2418,3,FALSE)</f>
        <v>Un    </v>
      </c>
      <c r="E112" s="98">
        <v>3</v>
      </c>
      <c r="F112" s="132">
        <f>VLOOKUP(B112,'[2]Tabela'!$A$7:$F$2418,4,FALSE)</f>
        <v>9.6</v>
      </c>
      <c r="G112" s="132">
        <f>VLOOKUP(B112,'[2]Tabela'!$A$7:$F$2418,5,FALSE)</f>
        <v>2.4</v>
      </c>
      <c r="H112" s="98">
        <f t="shared" si="5"/>
        <v>36</v>
      </c>
      <c r="I112" s="101"/>
    </row>
    <row r="113" spans="1:9" s="76" customFormat="1" ht="15.75">
      <c r="A113" s="17" t="s">
        <v>241</v>
      </c>
      <c r="B113" s="11">
        <v>81179</v>
      </c>
      <c r="C113" s="138" t="str">
        <f>VLOOKUP(B113,'[2]Tabela'!$A$7:$F$2418,2,FALSE)</f>
        <v>BUCHA DE REDUCAO SOLDAVEL LONGA 50 X 25 mm</v>
      </c>
      <c r="D113" s="125" t="str">
        <f>VLOOKUP(B113,'[2]Tabela'!$A$7:$F$2418,3,FALSE)</f>
        <v>Un    </v>
      </c>
      <c r="E113" s="98">
        <v>3</v>
      </c>
      <c r="F113" s="132">
        <f>VLOOKUP(B113,'[2]Tabela'!$A$7:$F$2418,4,FALSE)</f>
        <v>1.8</v>
      </c>
      <c r="G113" s="132">
        <f>VLOOKUP(B113,'[2]Tabela'!$A$7:$F$2418,5,FALSE)</f>
        <v>1.82</v>
      </c>
      <c r="H113" s="98">
        <f t="shared" si="5"/>
        <v>10.86</v>
      </c>
      <c r="I113" s="101"/>
    </row>
    <row r="114" spans="1:9" s="76" customFormat="1" ht="15.75">
      <c r="A114" s="17" t="s">
        <v>242</v>
      </c>
      <c r="B114" s="11">
        <v>81180</v>
      </c>
      <c r="C114" s="138" t="str">
        <f>VLOOKUP(B114,'[2]Tabela'!$A$7:$F$2418,2,FALSE)</f>
        <v>BUCHA DE REDUCAO SOLDAVEL LONGA 50 X 32 mm</v>
      </c>
      <c r="D114" s="125" t="str">
        <f>VLOOKUP(B114,'[2]Tabela'!$A$7:$F$2418,3,FALSE)</f>
        <v>Un    </v>
      </c>
      <c r="E114" s="98">
        <v>1</v>
      </c>
      <c r="F114" s="132">
        <f>VLOOKUP(B114,'[2]Tabela'!$A$7:$F$2418,4,FALSE)</f>
        <v>2.29</v>
      </c>
      <c r="G114" s="132">
        <f>VLOOKUP(B114,'[2]Tabela'!$A$7:$F$2418,5,FALSE)</f>
        <v>1.82</v>
      </c>
      <c r="H114" s="98">
        <f t="shared" si="5"/>
        <v>4.11</v>
      </c>
      <c r="I114" s="101"/>
    </row>
    <row r="115" spans="1:9" s="76" customFormat="1" ht="15.75">
      <c r="A115" s="17" t="s">
        <v>243</v>
      </c>
      <c r="B115" s="11">
        <v>81184</v>
      </c>
      <c r="C115" s="138" t="str">
        <f>VLOOKUP(B115,'[2]Tabela'!$A$7:$F$2418,2,FALSE)</f>
        <v>BUCHA DE REDUCAO SOLDAVEL LONGA 60 X 50 mm</v>
      </c>
      <c r="D115" s="125" t="str">
        <f>VLOOKUP(B115,'[2]Tabela'!$A$7:$F$2418,3,FALSE)</f>
        <v>Un    </v>
      </c>
      <c r="E115" s="98">
        <v>7</v>
      </c>
      <c r="F115" s="132">
        <f>VLOOKUP(B115,'[2]Tabela'!$A$7:$F$2418,4,FALSE)</f>
        <v>6.17</v>
      </c>
      <c r="G115" s="132">
        <f>VLOOKUP(B115,'[2]Tabela'!$A$7:$F$2418,5,FALSE)</f>
        <v>2.47</v>
      </c>
      <c r="H115" s="98">
        <f t="shared" si="5"/>
        <v>60.48</v>
      </c>
      <c r="I115" s="101"/>
    </row>
    <row r="116" spans="1:9" s="76" customFormat="1" ht="15.75">
      <c r="A116" s="17" t="s">
        <v>244</v>
      </c>
      <c r="B116" s="11">
        <v>81166</v>
      </c>
      <c r="C116" s="138" t="str">
        <f>VLOOKUP(B116,'[2]Tabela'!$A$7:$F$2418,2,FALSE)</f>
        <v>BUCHA DE REDUCAO SOLDAVEL CURTA 75 X 60 mm</v>
      </c>
      <c r="D116" s="125" t="str">
        <f>VLOOKUP(B116,'[2]Tabela'!$A$7:$F$2418,3,FALSE)</f>
        <v>Un    </v>
      </c>
      <c r="E116" s="98">
        <v>3</v>
      </c>
      <c r="F116" s="132">
        <f>VLOOKUP(B116,'[2]Tabela'!$A$7:$F$2418,4,FALSE)</f>
        <v>6</v>
      </c>
      <c r="G116" s="132">
        <f>VLOOKUP(B116,'[2]Tabela'!$A$7:$F$2418,5,FALSE)</f>
        <v>2.47</v>
      </c>
      <c r="H116" s="98">
        <f t="shared" si="5"/>
        <v>25.41</v>
      </c>
      <c r="I116" s="101"/>
    </row>
    <row r="117" spans="1:9" s="76" customFormat="1" ht="15.75">
      <c r="A117" s="17" t="s">
        <v>245</v>
      </c>
      <c r="B117" s="11">
        <v>81181</v>
      </c>
      <c r="C117" s="138" t="str">
        <f>VLOOKUP(B117,'[2]Tabela'!$A$7:$F$2418,2,FALSE)</f>
        <v>BUCHA DE REDUCAO SOLDAVEL LONGA 60 X 25 mm</v>
      </c>
      <c r="D117" s="125" t="str">
        <f>VLOOKUP(B117,'[2]Tabela'!$A$7:$F$2418,3,FALSE)</f>
        <v>Un    </v>
      </c>
      <c r="E117" s="98">
        <v>3</v>
      </c>
      <c r="F117" s="132">
        <f>VLOOKUP(B117,'[2]Tabela'!$A$7:$F$2418,4,FALSE)</f>
        <v>3.83</v>
      </c>
      <c r="G117" s="132">
        <f>VLOOKUP(B117,'[2]Tabela'!$A$7:$F$2418,5,FALSE)</f>
        <v>1.82</v>
      </c>
      <c r="H117" s="98">
        <f t="shared" si="5"/>
        <v>16.95</v>
      </c>
      <c r="I117" s="101"/>
    </row>
    <row r="118" spans="1:9" s="76" customFormat="1" ht="15.75">
      <c r="A118" s="17" t="s">
        <v>247</v>
      </c>
      <c r="B118" s="11">
        <v>81182</v>
      </c>
      <c r="C118" s="138" t="str">
        <f>VLOOKUP(B118,'[2]Tabela'!$A$7:$F$2418,2,FALSE)</f>
        <v>BUCHA DE REDUCAO SOLDAVEL LONGA 60 X 32 mm</v>
      </c>
      <c r="D118" s="125" t="str">
        <f>VLOOKUP(B118,'[2]Tabela'!$A$7:$F$2418,3,FALSE)</f>
        <v>Un    </v>
      </c>
      <c r="E118" s="98">
        <v>1</v>
      </c>
      <c r="F118" s="132">
        <f>VLOOKUP(B118,'[2]Tabela'!$A$7:$F$2418,4,FALSE)</f>
        <v>4.73</v>
      </c>
      <c r="G118" s="132">
        <f>VLOOKUP(B118,'[2]Tabela'!$A$7:$F$2418,5,FALSE)</f>
        <v>1.82</v>
      </c>
      <c r="H118" s="98">
        <f t="shared" si="5"/>
        <v>6.55</v>
      </c>
      <c r="I118" s="101"/>
    </row>
    <row r="119" spans="1:9" s="76" customFormat="1" ht="15.75">
      <c r="A119" s="17" t="s">
        <v>509</v>
      </c>
      <c r="B119" s="11">
        <v>81303</v>
      </c>
      <c r="C119" s="138" t="str">
        <f>VLOOKUP(B119,'[2]Tabela'!$A$7:$F$2418,2,FALSE)</f>
        <v>JOELHO 45 GRAUS SOLDAVEL 32 mm</v>
      </c>
      <c r="D119" s="125" t="str">
        <f>VLOOKUP(B119,'[2]Tabela'!$A$7:$F$2418,3,FALSE)</f>
        <v>Un    </v>
      </c>
      <c r="E119" s="98">
        <v>1</v>
      </c>
      <c r="F119" s="132">
        <f>VLOOKUP(B119,'[2]Tabela'!$A$7:$F$2418,4,FALSE)</f>
        <v>1.75</v>
      </c>
      <c r="G119" s="132">
        <f>VLOOKUP(B119,'[2]Tabela'!$A$7:$F$2418,5,FALSE)</f>
        <v>2.34</v>
      </c>
      <c r="H119" s="98">
        <f t="shared" si="5"/>
        <v>4.09</v>
      </c>
      <c r="I119" s="101"/>
    </row>
    <row r="120" spans="1:9" s="76" customFormat="1" ht="15.75">
      <c r="A120" s="17" t="s">
        <v>510</v>
      </c>
      <c r="B120" s="11">
        <v>81321</v>
      </c>
      <c r="C120" s="138" t="str">
        <f>VLOOKUP(B120,'[2]Tabela'!$A$7:$F$2418,2,FALSE)</f>
        <v>JOELHO 90 GRAUS SOLDAVEL DIAMETRO 25 MM</v>
      </c>
      <c r="D120" s="125" t="str">
        <f>VLOOKUP(B120,'[2]Tabela'!$A$7:$F$2418,3,FALSE)</f>
        <v>Un    </v>
      </c>
      <c r="E120" s="98">
        <v>21</v>
      </c>
      <c r="F120" s="132">
        <f>VLOOKUP(B120,'[2]Tabela'!$A$7:$F$2418,4,FALSE)</f>
        <v>0.48</v>
      </c>
      <c r="G120" s="132">
        <f>VLOOKUP(B120,'[2]Tabela'!$A$7:$F$2418,5,FALSE)</f>
        <v>2.34</v>
      </c>
      <c r="H120" s="98">
        <f t="shared" si="5"/>
        <v>59.22</v>
      </c>
      <c r="I120" s="101"/>
    </row>
    <row r="121" spans="1:9" s="76" customFormat="1" ht="15.75">
      <c r="A121" s="17" t="s">
        <v>511</v>
      </c>
      <c r="B121" s="11">
        <v>81324</v>
      </c>
      <c r="C121" s="138" t="str">
        <f>VLOOKUP(B121,'[2]Tabela'!$A$7:$F$2418,2,FALSE)</f>
        <v>JOELHO 90 GRAUS SOLDAVEL 50 mm (MARROM)</v>
      </c>
      <c r="D121" s="125" t="str">
        <f>VLOOKUP(B121,'[2]Tabela'!$A$7:$F$2418,3,FALSE)</f>
        <v>Un    </v>
      </c>
      <c r="E121" s="98">
        <v>15</v>
      </c>
      <c r="F121" s="132">
        <f>VLOOKUP(B121,'[2]Tabela'!$A$7:$F$2418,4,FALSE)</f>
        <v>3.34</v>
      </c>
      <c r="G121" s="132">
        <f>VLOOKUP(B121,'[2]Tabela'!$A$7:$F$2418,5,FALSE)</f>
        <v>3.64</v>
      </c>
      <c r="H121" s="98">
        <f t="shared" si="5"/>
        <v>104.7</v>
      </c>
      <c r="I121" s="101"/>
    </row>
    <row r="122" spans="1:9" s="76" customFormat="1" ht="15.75">
      <c r="A122" s="17" t="s">
        <v>512</v>
      </c>
      <c r="B122" s="11">
        <v>81325</v>
      </c>
      <c r="C122" s="138" t="str">
        <f>VLOOKUP(B122,'[2]Tabela'!$A$7:$F$2418,2,FALSE)</f>
        <v>JOELHO 90 GRAUS SOLDAVEL DIAMETRO 60 mm</v>
      </c>
      <c r="D122" s="125" t="str">
        <f>VLOOKUP(B122,'[2]Tabela'!$A$7:$F$2418,3,FALSE)</f>
        <v>Un    </v>
      </c>
      <c r="E122" s="98">
        <v>2</v>
      </c>
      <c r="F122" s="132">
        <f>VLOOKUP(B122,'[2]Tabela'!$A$7:$F$2418,4,FALSE)</f>
        <v>14.64</v>
      </c>
      <c r="G122" s="132">
        <f>VLOOKUP(B122,'[2]Tabela'!$A$7:$F$2418,5,FALSE)</f>
        <v>3.64</v>
      </c>
      <c r="H122" s="98">
        <f t="shared" si="5"/>
        <v>36.56</v>
      </c>
      <c r="I122" s="101"/>
    </row>
    <row r="123" spans="1:9" s="76" customFormat="1" ht="15.75">
      <c r="A123" s="17" t="s">
        <v>513</v>
      </c>
      <c r="B123" s="11">
        <v>81326</v>
      </c>
      <c r="C123" s="138" t="str">
        <f>VLOOKUP(B123,'[2]Tabela'!$A$7:$F$2418,2,FALSE)</f>
        <v>JOELHO 90 GRAUS SOLDAVEL DIAMETRO 75 mm</v>
      </c>
      <c r="D123" s="125" t="str">
        <f>VLOOKUP(B123,'[2]Tabela'!$A$7:$F$2418,3,FALSE)</f>
        <v>Un    </v>
      </c>
      <c r="E123" s="98">
        <v>1</v>
      </c>
      <c r="F123" s="132">
        <f>VLOOKUP(B123,'[2]Tabela'!$A$7:$F$2418,4,FALSE)</f>
        <v>46.37</v>
      </c>
      <c r="G123" s="132">
        <f>VLOOKUP(B123,'[2]Tabela'!$A$7:$F$2418,5,FALSE)</f>
        <v>4.8100000000000005</v>
      </c>
      <c r="H123" s="98">
        <f t="shared" si="5"/>
        <v>51.18</v>
      </c>
      <c r="I123" s="101"/>
    </row>
    <row r="124" spans="1:9" s="76" customFormat="1" ht="15.75">
      <c r="A124" s="17" t="s">
        <v>514</v>
      </c>
      <c r="B124" s="11">
        <v>81351</v>
      </c>
      <c r="C124" s="138" t="str">
        <f>VLOOKUP(B124,'[2]Tabela'!$A$7:$F$2418,2,FALSE)</f>
        <v>JOELHO 90 GRAUS SOLD./ROSCA 25 X 3/4"</v>
      </c>
      <c r="D124" s="125" t="str">
        <f>VLOOKUP(B124,'[2]Tabela'!$A$7:$F$2418,3,FALSE)</f>
        <v>Un    </v>
      </c>
      <c r="E124" s="98">
        <v>1</v>
      </c>
      <c r="F124" s="132">
        <f>VLOOKUP(B124,'[2]Tabela'!$A$7:$F$2418,4,FALSE)</f>
        <v>1.53</v>
      </c>
      <c r="G124" s="132">
        <f>VLOOKUP(B124,'[2]Tabela'!$A$7:$F$2418,5,FALSE)</f>
        <v>2.6</v>
      </c>
      <c r="H124" s="98">
        <f t="shared" si="5"/>
        <v>4.13</v>
      </c>
      <c r="I124" s="101"/>
    </row>
    <row r="125" spans="1:9" s="76" customFormat="1" ht="15.75">
      <c r="A125" s="17" t="s">
        <v>515</v>
      </c>
      <c r="B125" s="11">
        <v>81402</v>
      </c>
      <c r="C125" s="138" t="str">
        <f>VLOOKUP(B125,'[2]Tabela'!$A$7:$F$2418,2,FALSE)</f>
        <v>TE 90 GRAUS SOLDAVEL DIAMETRO 25 mm</v>
      </c>
      <c r="D125" s="125" t="str">
        <f>VLOOKUP(B125,'[2]Tabela'!$A$7:$F$2418,3,FALSE)</f>
        <v>Un    </v>
      </c>
      <c r="E125" s="98">
        <v>3</v>
      </c>
      <c r="F125" s="132">
        <f>VLOOKUP(B125,'[2]Tabela'!$A$7:$F$2418,4,FALSE)</f>
        <v>0.7</v>
      </c>
      <c r="G125" s="132">
        <f>VLOOKUP(B125,'[2]Tabela'!$A$7:$F$2418,5,FALSE)</f>
        <v>2.47</v>
      </c>
      <c r="H125" s="98">
        <f t="shared" si="5"/>
        <v>9.51</v>
      </c>
      <c r="I125" s="101"/>
    </row>
    <row r="126" spans="1:9" s="76" customFormat="1" ht="15.75">
      <c r="A126" s="17" t="s">
        <v>516</v>
      </c>
      <c r="B126" s="11">
        <v>81405</v>
      </c>
      <c r="C126" s="138" t="str">
        <f>VLOOKUP(B126,'[2]Tabela'!$A$7:$F$2418,2,FALSE)</f>
        <v>TE 90 GRAUS SOLDAVEL DIAMETRO 50 mm</v>
      </c>
      <c r="D126" s="125" t="str">
        <f>VLOOKUP(B126,'[2]Tabela'!$A$7:$F$2418,3,FALSE)</f>
        <v>Un    </v>
      </c>
      <c r="E126" s="98">
        <v>15</v>
      </c>
      <c r="F126" s="132">
        <f>VLOOKUP(B126,'[2]Tabela'!$A$7:$F$2418,4,FALSE)</f>
        <v>4.6</v>
      </c>
      <c r="G126" s="132">
        <f>VLOOKUP(B126,'[2]Tabela'!$A$7:$F$2418,5,FALSE)</f>
        <v>3.9</v>
      </c>
      <c r="H126" s="98">
        <f t="shared" si="5"/>
        <v>127.5</v>
      </c>
      <c r="I126" s="101"/>
    </row>
    <row r="127" spans="1:9" s="76" customFormat="1" ht="15.75">
      <c r="A127" s="17" t="s">
        <v>517</v>
      </c>
      <c r="B127" s="11">
        <v>81406</v>
      </c>
      <c r="C127" s="138" t="str">
        <f>VLOOKUP(B127,'[2]Tabela'!$A$7:$F$2418,2,FALSE)</f>
        <v>TE 90 GRAUS SOLDAVEL DIMETRO 60 mm</v>
      </c>
      <c r="D127" s="125" t="str">
        <f>VLOOKUP(B127,'[2]Tabela'!$A$7:$F$2418,3,FALSE)</f>
        <v>Un    </v>
      </c>
      <c r="E127" s="98">
        <v>9</v>
      </c>
      <c r="F127" s="132">
        <f>VLOOKUP(B127,'[2]Tabela'!$A$7:$F$2418,4,FALSE)</f>
        <v>12.5</v>
      </c>
      <c r="G127" s="132">
        <f>VLOOKUP(B127,'[2]Tabela'!$A$7:$F$2418,5,FALSE)</f>
        <v>3.9</v>
      </c>
      <c r="H127" s="98">
        <f t="shared" si="5"/>
        <v>147.6</v>
      </c>
      <c r="I127" s="101"/>
    </row>
    <row r="128" spans="1:9" s="76" customFormat="1" ht="15.75">
      <c r="A128" s="17" t="s">
        <v>518</v>
      </c>
      <c r="B128" s="11">
        <v>81407</v>
      </c>
      <c r="C128" s="138" t="str">
        <f>VLOOKUP(B128,'[2]Tabela'!$A$7:$F$2418,2,FALSE)</f>
        <v>TE 90 GRAUS SOLDAVEL DIAMETRO 75 mm</v>
      </c>
      <c r="D128" s="125" t="str">
        <f>VLOOKUP(B128,'[2]Tabela'!$A$7:$F$2418,3,FALSE)</f>
        <v>Un    </v>
      </c>
      <c r="E128" s="98">
        <v>3</v>
      </c>
      <c r="F128" s="132">
        <f>VLOOKUP(B128,'[2]Tabela'!$A$7:$F$2418,4,FALSE)</f>
        <v>23.5</v>
      </c>
      <c r="G128" s="132">
        <f>VLOOKUP(B128,'[2]Tabela'!$A$7:$F$2418,5,FALSE)</f>
        <v>5.86</v>
      </c>
      <c r="H128" s="98">
        <f t="shared" si="5"/>
        <v>88.08</v>
      </c>
      <c r="I128" s="101"/>
    </row>
    <row r="129" spans="1:9" s="76" customFormat="1" ht="15.75">
      <c r="A129" s="17" t="s">
        <v>519</v>
      </c>
      <c r="B129" s="11">
        <v>81424</v>
      </c>
      <c r="C129" s="138" t="str">
        <f>VLOOKUP(B129,'[2]Tabela'!$A$7:$F$2418,2,FALSE)</f>
        <v>TE REDUCAO 90 GRAUS SOLDAVEL 50 X 25 mm</v>
      </c>
      <c r="D129" s="125" t="str">
        <f>VLOOKUP(B129,'[2]Tabela'!$A$7:$F$2418,3,FALSE)</f>
        <v>Un    </v>
      </c>
      <c r="E129" s="98">
        <v>4</v>
      </c>
      <c r="F129" s="132">
        <f>VLOOKUP(B129,'[2]Tabela'!$A$7:$F$2418,4,FALSE)</f>
        <v>5.45</v>
      </c>
      <c r="G129" s="132">
        <f>VLOOKUP(B129,'[2]Tabela'!$A$7:$F$2418,5,FALSE)</f>
        <v>3.9</v>
      </c>
      <c r="H129" s="98">
        <f t="shared" si="5"/>
        <v>37.4</v>
      </c>
      <c r="I129" s="101"/>
    </row>
    <row r="130" spans="1:9" s="76" customFormat="1" ht="15.75">
      <c r="A130" s="17" t="s">
        <v>520</v>
      </c>
      <c r="B130" s="11">
        <v>81427</v>
      </c>
      <c r="C130" s="138" t="str">
        <f>VLOOKUP(B130,'[2]Tabela'!$A$7:$F$2418,2,FALSE)</f>
        <v>TE DE REDUCAO 90 GRAUS SOLDAVEL 75 X 50 MM</v>
      </c>
      <c r="D130" s="125" t="str">
        <f>VLOOKUP(B130,'[2]Tabela'!$A$7:$F$2418,3,FALSE)</f>
        <v>Un    </v>
      </c>
      <c r="E130" s="98">
        <v>2</v>
      </c>
      <c r="F130" s="132">
        <f>VLOOKUP(B130,'[2]Tabela'!$A$7:$F$2418,4,FALSE)</f>
        <v>19</v>
      </c>
      <c r="G130" s="132">
        <f>VLOOKUP(B130,'[2]Tabela'!$A$7:$F$2418,5,FALSE)</f>
        <v>4.5600000000000005</v>
      </c>
      <c r="H130" s="98">
        <f t="shared" si="5"/>
        <v>47.12</v>
      </c>
      <c r="I130" s="101"/>
    </row>
    <row r="131" spans="1:9" s="76" customFormat="1" ht="15.75">
      <c r="A131" s="17" t="s">
        <v>521</v>
      </c>
      <c r="B131" s="11">
        <v>81504</v>
      </c>
      <c r="C131" s="138" t="str">
        <f>VLOOKUP(B131,'[2]Tabela'!$A$7:$F$2418,2,FALSE)</f>
        <v>SOLUCAO LIMPADORA 1000 CM3</v>
      </c>
      <c r="D131" s="125" t="str">
        <f>VLOOKUP(B131,'[2]Tabela'!$A$7:$F$2418,3,FALSE)</f>
        <v>Un    </v>
      </c>
      <c r="E131" s="98">
        <v>2</v>
      </c>
      <c r="F131" s="132">
        <f>VLOOKUP(B131,'[2]Tabela'!$A$7:$F$2418,4,FALSE)</f>
        <v>26.8</v>
      </c>
      <c r="G131" s="132">
        <f>VLOOKUP(B131,'[2]Tabela'!$A$7:$F$2418,5,FALSE)</f>
        <v>0</v>
      </c>
      <c r="H131" s="98">
        <f t="shared" si="5"/>
        <v>53.6</v>
      </c>
      <c r="I131" s="101"/>
    </row>
    <row r="132" spans="1:9" s="76" customFormat="1" ht="15.75">
      <c r="A132" s="17" t="s">
        <v>522</v>
      </c>
      <c r="B132" s="11">
        <v>81501</v>
      </c>
      <c r="C132" s="138" t="str">
        <f>VLOOKUP(B132,'[2]Tabela'!$A$7:$F$2418,2,FALSE)</f>
        <v>ADESIVO PLASTICO - FRASCO 850 G</v>
      </c>
      <c r="D132" s="125" t="str">
        <f>VLOOKUP(B132,'[2]Tabela'!$A$7:$F$2418,3,FALSE)</f>
        <v>Un    </v>
      </c>
      <c r="E132" s="98">
        <v>2</v>
      </c>
      <c r="F132" s="132">
        <f>VLOOKUP(B132,'[2]Tabela'!$A$7:$F$2418,4,FALSE)</f>
        <v>20.2</v>
      </c>
      <c r="G132" s="132">
        <f>VLOOKUP(B132,'[2]Tabela'!$A$7:$F$2418,5,FALSE)</f>
        <v>0</v>
      </c>
      <c r="H132" s="98">
        <f t="shared" si="5"/>
        <v>40.4</v>
      </c>
      <c r="I132" s="101"/>
    </row>
    <row r="133" spans="1:9" s="76" customFormat="1" ht="15.75">
      <c r="A133" s="81" t="s">
        <v>145</v>
      </c>
      <c r="B133" s="78" t="s">
        <v>56</v>
      </c>
      <c r="C133" s="137" t="s">
        <v>497</v>
      </c>
      <c r="D133" s="125"/>
      <c r="E133" s="98"/>
      <c r="F133" s="132"/>
      <c r="G133" s="132"/>
      <c r="H133" s="98"/>
      <c r="I133" s="101"/>
    </row>
    <row r="134" spans="1:9" s="76" customFormat="1" ht="15.75">
      <c r="A134" s="17" t="s">
        <v>248</v>
      </c>
      <c r="B134" s="11">
        <v>80301</v>
      </c>
      <c r="C134" s="138" t="str">
        <f>VLOOKUP(B134,'[2]Tabela'!$A$7:$F$2418,2,FALSE)</f>
        <v>CAIXA DE PASSAGEM 60X60 CM.</v>
      </c>
      <c r="D134" s="125" t="str">
        <f>VLOOKUP(B134,'[2]Tabela'!$A$7:$F$2418,3,FALSE)</f>
        <v>Un    </v>
      </c>
      <c r="E134" s="98">
        <v>11</v>
      </c>
      <c r="F134" s="132">
        <f>VLOOKUP(B134,'[2]Tabela'!$A$7:$F$2418,4,FALSE)</f>
        <v>41.98</v>
      </c>
      <c r="G134" s="132">
        <f>VLOOKUP(B134,'[2]Tabela'!$A$7:$F$2418,5,FALSE)</f>
        <v>85.26</v>
      </c>
      <c r="H134" s="98">
        <f t="shared" si="5"/>
        <v>1399.64</v>
      </c>
      <c r="I134" s="101"/>
    </row>
    <row r="135" spans="1:9" s="76" customFormat="1" ht="15.75">
      <c r="A135" s="17" t="s">
        <v>249</v>
      </c>
      <c r="B135" s="11">
        <v>81823</v>
      </c>
      <c r="C135" s="138" t="str">
        <f>VLOOKUP(B135,'[2]Tabela'!$A$7:$F$2418,2,FALSE)</f>
        <v>TAMPA P/CX.PASSAG.FERRO FUND.60X53</v>
      </c>
      <c r="D135" s="125" t="str">
        <f>VLOOKUP(B135,'[2]Tabela'!$A$7:$F$2418,3,FALSE)</f>
        <v>Un    </v>
      </c>
      <c r="E135" s="98">
        <v>12</v>
      </c>
      <c r="F135" s="132">
        <f>VLOOKUP(B135,'[2]Tabela'!$A$7:$F$2418,4,FALSE)</f>
        <v>84.17</v>
      </c>
      <c r="G135" s="132">
        <f>VLOOKUP(B135,'[2]Tabela'!$A$7:$F$2418,5,FALSE)</f>
        <v>5.18</v>
      </c>
      <c r="H135" s="98">
        <f t="shared" si="5"/>
        <v>1072.2</v>
      </c>
      <c r="I135" s="101"/>
    </row>
    <row r="136" spans="1:9" s="76" customFormat="1" ht="15.75">
      <c r="A136" s="17" t="s">
        <v>250</v>
      </c>
      <c r="B136" s="11">
        <v>80305</v>
      </c>
      <c r="C136" s="138" t="str">
        <f>VLOOKUP(B136,'[2]Tabela'!$A$7:$F$2418,2,FALSE)</f>
        <v>CAIXA DE GORDURA 50 L. CONC.</v>
      </c>
      <c r="D136" s="125" t="str">
        <f>VLOOKUP(B136,'[2]Tabela'!$A$7:$F$2418,3,FALSE)</f>
        <v>Un    </v>
      </c>
      <c r="E136" s="98">
        <v>1</v>
      </c>
      <c r="F136" s="132">
        <f>VLOOKUP(B136,'[2]Tabela'!$A$7:$F$2418,4,FALSE)</f>
        <v>121.81</v>
      </c>
      <c r="G136" s="132">
        <f>VLOOKUP(B136,'[2]Tabela'!$A$7:$F$2418,5,FALSE)</f>
        <v>85.93</v>
      </c>
      <c r="H136" s="98">
        <f t="shared" si="5"/>
        <v>207.74</v>
      </c>
      <c r="I136" s="101"/>
    </row>
    <row r="137" spans="1:9" s="76" customFormat="1" ht="15.75">
      <c r="A137" s="17" t="s">
        <v>251</v>
      </c>
      <c r="B137" s="11">
        <v>80206</v>
      </c>
      <c r="C137" s="138" t="str">
        <f>VLOOKUP(B137,'[2]Tabela'!$A$7:$F$2418,2,FALSE)</f>
        <v>FOSSA SEPTICA 8700 L 4,00 X 1,55 X 2,00</v>
      </c>
      <c r="D137" s="125" t="str">
        <f>VLOOKUP(B137,'[2]Tabela'!$A$7:$F$2418,3,FALSE)</f>
        <v>Un    </v>
      </c>
      <c r="E137" s="98">
        <v>1</v>
      </c>
      <c r="F137" s="132">
        <f>VLOOKUP(B137,'[2]Tabela'!$A$7:$F$2418,4,FALSE)</f>
        <v>1991.07</v>
      </c>
      <c r="G137" s="132">
        <f>VLOOKUP(B137,'[2]Tabela'!$A$7:$F$2418,5,FALSE)</f>
        <v>2102.21</v>
      </c>
      <c r="H137" s="98">
        <f t="shared" si="5"/>
        <v>4093.28</v>
      </c>
      <c r="I137" s="101"/>
    </row>
    <row r="138" spans="1:9" s="76" customFormat="1" ht="15.75">
      <c r="A138" s="17" t="s">
        <v>252</v>
      </c>
      <c r="B138" s="11">
        <v>80202</v>
      </c>
      <c r="C138" s="138" t="str">
        <f>VLOOKUP(B138,'[2]Tabela'!$A$7:$F$2418,2,FALSE)</f>
        <v>SUMIDOURO D:1,60 PROF.4,5 M</v>
      </c>
      <c r="D138" s="125" t="str">
        <f>VLOOKUP(B138,'[2]Tabela'!$A$7:$F$2418,3,FALSE)</f>
        <v>Un    </v>
      </c>
      <c r="E138" s="98">
        <v>3</v>
      </c>
      <c r="F138" s="132">
        <f>VLOOKUP(B138,'[2]Tabela'!$A$7:$F$2418,4,FALSE)</f>
        <v>272.56</v>
      </c>
      <c r="G138" s="132">
        <f>VLOOKUP(B138,'[2]Tabela'!$A$7:$F$2418,5,FALSE)</f>
        <v>770.95</v>
      </c>
      <c r="H138" s="98">
        <f t="shared" si="5"/>
        <v>3130.53</v>
      </c>
      <c r="I138" s="101"/>
    </row>
    <row r="139" spans="1:9" s="76" customFormat="1" ht="15.75">
      <c r="A139" s="17" t="s">
        <v>253</v>
      </c>
      <c r="B139" s="11">
        <v>81828</v>
      </c>
      <c r="C139" s="138" t="str">
        <f>VLOOKUP(B139,'[2]Tabela'!$A$7:$F$2418,2,FALSE)</f>
        <v>CAIXA DE AREIA C/GRELHA METALICA 60 X 60</v>
      </c>
      <c r="D139" s="125" t="str">
        <f>VLOOKUP(B139,'[2]Tabela'!$A$7:$F$2418,3,FALSE)</f>
        <v>Un    </v>
      </c>
      <c r="E139" s="98">
        <v>5</v>
      </c>
      <c r="F139" s="132">
        <f>VLOOKUP(B139,'[2]Tabela'!$A$7:$F$2418,4,FALSE)</f>
        <v>67.21</v>
      </c>
      <c r="G139" s="132">
        <f>VLOOKUP(B139,'[2]Tabela'!$A$7:$F$2418,5,FALSE)</f>
        <v>109.23</v>
      </c>
      <c r="H139" s="98">
        <f t="shared" si="5"/>
        <v>882.2</v>
      </c>
      <c r="I139" s="101"/>
    </row>
    <row r="140" spans="1:9" s="76" customFormat="1" ht="15.75">
      <c r="A140" s="17" t="s">
        <v>254</v>
      </c>
      <c r="B140" s="11" t="s">
        <v>56</v>
      </c>
      <c r="C140" s="138" t="s">
        <v>524</v>
      </c>
      <c r="D140" s="125" t="s">
        <v>500</v>
      </c>
      <c r="E140" s="98">
        <v>15</v>
      </c>
      <c r="F140" s="132">
        <f>+'[8]Hidro'!$I$63</f>
        <v>91.32325999999999</v>
      </c>
      <c r="G140" s="132">
        <f>+'[8]Hidro'!$J$63</f>
        <v>101.521</v>
      </c>
      <c r="H140" s="98">
        <f t="shared" si="5"/>
        <v>2892.66</v>
      </c>
      <c r="I140" s="101"/>
    </row>
    <row r="141" spans="1:9" s="76" customFormat="1" ht="15.75">
      <c r="A141" s="17" t="s">
        <v>255</v>
      </c>
      <c r="B141" s="11" t="s">
        <v>56</v>
      </c>
      <c r="C141" s="138" t="s">
        <v>523</v>
      </c>
      <c r="D141" s="125" t="s">
        <v>160</v>
      </c>
      <c r="E141" s="98">
        <f>+E140*3</f>
        <v>45</v>
      </c>
      <c r="F141" s="132">
        <f>+'[8]Hidro'!$I$84</f>
        <v>16.78</v>
      </c>
      <c r="G141" s="132">
        <f>+'[8]Hidro'!$J$84</f>
        <v>5.86</v>
      </c>
      <c r="H141" s="98">
        <f t="shared" si="5"/>
        <v>1018.8</v>
      </c>
      <c r="I141" s="101"/>
    </row>
    <row r="142" spans="1:9" s="76" customFormat="1" ht="30">
      <c r="A142" s="17" t="s">
        <v>256</v>
      </c>
      <c r="B142" s="11" t="s">
        <v>56</v>
      </c>
      <c r="C142" s="138" t="s">
        <v>498</v>
      </c>
      <c r="D142" s="125" t="s">
        <v>62</v>
      </c>
      <c r="E142" s="98">
        <v>11</v>
      </c>
      <c r="F142" s="132">
        <f>+'[8]Hidro'!$I$43</f>
        <v>22.371360000000003</v>
      </c>
      <c r="G142" s="132">
        <f>+'[8]Hidro'!$J$43</f>
        <v>29.06786</v>
      </c>
      <c r="H142" s="98">
        <f t="shared" si="5"/>
        <v>565.83</v>
      </c>
      <c r="I142" s="101"/>
    </row>
    <row r="143" spans="1:9" s="76" customFormat="1" ht="15.75">
      <c r="A143" s="17" t="s">
        <v>257</v>
      </c>
      <c r="B143" s="11">
        <v>81794</v>
      </c>
      <c r="C143" s="138" t="str">
        <f>VLOOKUP(B143,'[2]Tabela'!$A$7:$F$2418,2,FALSE)</f>
        <v>GRELHA DE FERRO CHATO COM BERÇO</v>
      </c>
      <c r="D143" s="125" t="str">
        <f>VLOOKUP(B143,'[2]Tabela'!$A$7:$F$2418,3,FALSE)</f>
        <v>m2    </v>
      </c>
      <c r="E143" s="98">
        <v>3</v>
      </c>
      <c r="F143" s="132">
        <f>VLOOKUP(B143,'[2]Tabela'!$A$7:$F$2418,4,FALSE)</f>
        <v>195.15</v>
      </c>
      <c r="G143" s="132">
        <f>VLOOKUP(B143,'[2]Tabela'!$A$7:$F$2418,5,FALSE)</f>
        <v>24.55</v>
      </c>
      <c r="H143" s="98">
        <f t="shared" si="5"/>
        <v>659.1</v>
      </c>
      <c r="I143" s="101"/>
    </row>
    <row r="144" spans="1:9" s="76" customFormat="1" ht="30">
      <c r="A144" s="17" t="s">
        <v>258</v>
      </c>
      <c r="B144" s="11" t="s">
        <v>56</v>
      </c>
      <c r="C144" s="138" t="s">
        <v>499</v>
      </c>
      <c r="D144" s="125" t="s">
        <v>500</v>
      </c>
      <c r="E144" s="98">
        <v>3</v>
      </c>
      <c r="F144" s="132">
        <f>+'[8]Hidro'!$I$101</f>
        <v>630.39</v>
      </c>
      <c r="G144" s="132">
        <f>+'[8]Hidro'!$J$101</f>
        <v>621.7693</v>
      </c>
      <c r="H144" s="98">
        <f t="shared" si="5"/>
        <v>3756.48</v>
      </c>
      <c r="I144" s="101"/>
    </row>
    <row r="145" spans="1:9" s="76" customFormat="1" ht="15.75">
      <c r="A145" s="17" t="s">
        <v>259</v>
      </c>
      <c r="B145" s="11">
        <v>82303</v>
      </c>
      <c r="C145" s="138" t="str">
        <f>VLOOKUP(B145,'[2]Tabela'!$A$7:$F$2418,2,FALSE)</f>
        <v>TUBO SOLDAVEL P/ESGOTO DIAM.75 MM</v>
      </c>
      <c r="D145" s="125" t="str">
        <f>VLOOKUP(B145,'[2]Tabela'!$A$7:$F$2418,3,FALSE)</f>
        <v>ML    </v>
      </c>
      <c r="E145" s="98">
        <v>3</v>
      </c>
      <c r="F145" s="132">
        <f>VLOOKUP(B145,'[2]Tabela'!$A$7:$F$2418,4,FALSE)</f>
        <v>7.58</v>
      </c>
      <c r="G145" s="132">
        <f>VLOOKUP(B145,'[2]Tabela'!$A$7:$F$2418,5,FALSE)</f>
        <v>6.24</v>
      </c>
      <c r="H145" s="98">
        <f t="shared" si="5"/>
        <v>41.46</v>
      </c>
      <c r="I145" s="101"/>
    </row>
    <row r="146" spans="1:9" s="76" customFormat="1" ht="15.75">
      <c r="A146" s="17" t="s">
        <v>260</v>
      </c>
      <c r="B146" s="11">
        <v>82304</v>
      </c>
      <c r="C146" s="138" t="str">
        <f>VLOOKUP(B146,'[2]Tabela'!$A$7:$F$2418,2,FALSE)</f>
        <v>TUBO SOLDAVEL P/ESGOTO DIAM. 100 MM</v>
      </c>
      <c r="D146" s="125" t="str">
        <f>VLOOKUP(B146,'[2]Tabela'!$A$7:$F$2418,3,FALSE)</f>
        <v>ML    </v>
      </c>
      <c r="E146" s="98">
        <v>294</v>
      </c>
      <c r="F146" s="132">
        <f>VLOOKUP(B146,'[2]Tabela'!$A$7:$F$2418,4,FALSE)</f>
        <v>6.43</v>
      </c>
      <c r="G146" s="132">
        <f>VLOOKUP(B146,'[2]Tabela'!$A$7:$F$2418,5,FALSE)</f>
        <v>6.76</v>
      </c>
      <c r="H146" s="98">
        <f t="shared" si="5"/>
        <v>3877.86</v>
      </c>
      <c r="I146" s="101"/>
    </row>
    <row r="147" spans="1:9" s="76" customFormat="1" ht="15.75">
      <c r="A147" s="17" t="s">
        <v>261</v>
      </c>
      <c r="B147" s="11">
        <v>82331</v>
      </c>
      <c r="C147" s="138" t="str">
        <f>VLOOKUP(B147,'[2]Tabela'!$A$7:$F$2418,2,FALSE)</f>
        <v>TUBO LEVE PVC RIGIDO DIAMETRO 150 MM</v>
      </c>
      <c r="D147" s="125" t="str">
        <f>VLOOKUP(B147,'[2]Tabela'!$A$7:$F$2418,3,FALSE)</f>
        <v>M     </v>
      </c>
      <c r="E147" s="98">
        <v>94</v>
      </c>
      <c r="F147" s="132">
        <f>VLOOKUP(B147,'[2]Tabela'!$A$7:$F$2418,4,FALSE)</f>
        <v>21.63</v>
      </c>
      <c r="G147" s="132">
        <f>VLOOKUP(B147,'[2]Tabela'!$A$7:$F$2418,5,FALSE)</f>
        <v>7.28</v>
      </c>
      <c r="H147" s="98">
        <f t="shared" si="5"/>
        <v>2717.54</v>
      </c>
      <c r="I147" s="101"/>
    </row>
    <row r="148" spans="1:9" s="76" customFormat="1" ht="15.75">
      <c r="A148" s="17" t="s">
        <v>262</v>
      </c>
      <c r="B148" s="11">
        <v>82332</v>
      </c>
      <c r="C148" s="138" t="str">
        <f>VLOOKUP(B148,'[2]Tabela'!$A$7:$F$2418,2,FALSE)</f>
        <v>TUBO LEVE PVC RIGIDO DIAMETRO 200 MM</v>
      </c>
      <c r="D148" s="125" t="str">
        <f>VLOOKUP(B148,'[2]Tabela'!$A$7:$F$2418,3,FALSE)</f>
        <v>M     </v>
      </c>
      <c r="E148" s="98">
        <v>35</v>
      </c>
      <c r="F148" s="132">
        <f>VLOOKUP(B148,'[2]Tabela'!$A$7:$F$2418,4,FALSE)</f>
        <v>27.69</v>
      </c>
      <c r="G148" s="132">
        <f>VLOOKUP(B148,'[2]Tabela'!$A$7:$F$2418,5,FALSE)</f>
        <v>7.8</v>
      </c>
      <c r="H148" s="98">
        <f t="shared" si="5"/>
        <v>1242.15</v>
      </c>
      <c r="I148" s="101"/>
    </row>
    <row r="149" spans="1:9" s="76" customFormat="1" ht="15.75">
      <c r="A149" s="17" t="s">
        <v>263</v>
      </c>
      <c r="B149" s="11" t="s">
        <v>56</v>
      </c>
      <c r="C149" s="138" t="s">
        <v>501</v>
      </c>
      <c r="D149" s="125" t="s">
        <v>160</v>
      </c>
      <c r="E149" s="98">
        <v>37</v>
      </c>
      <c r="F149" s="132">
        <f>+'[8]Hidro'!$I$209</f>
        <v>32.5</v>
      </c>
      <c r="G149" s="132">
        <f>+'[8]Hidro'!$J$209</f>
        <v>7.800000000000001</v>
      </c>
      <c r="H149" s="98">
        <f t="shared" si="5"/>
        <v>1491.1</v>
      </c>
      <c r="I149" s="101"/>
    </row>
    <row r="150" spans="1:9" s="76" customFormat="1" ht="15.75">
      <c r="A150" s="17" t="s">
        <v>264</v>
      </c>
      <c r="B150" s="11">
        <v>82004</v>
      </c>
      <c r="C150" s="138" t="str">
        <f>VLOOKUP(B150,'[2]Tabela'!$A$7:$F$2418,2,FALSE)</f>
        <v>LUVA SIMPLES DIAM. 100 MM</v>
      </c>
      <c r="D150" s="125" t="str">
        <f>VLOOKUP(B150,'[2]Tabela'!$A$7:$F$2418,3,FALSE)</f>
        <v>Un    </v>
      </c>
      <c r="E150" s="98">
        <v>22</v>
      </c>
      <c r="F150" s="132">
        <f>VLOOKUP(B150,'[2]Tabela'!$A$7:$F$2418,4,FALSE)</f>
        <v>2.9</v>
      </c>
      <c r="G150" s="132">
        <f>VLOOKUP(B150,'[2]Tabela'!$A$7:$F$2418,5,FALSE)</f>
        <v>2.99</v>
      </c>
      <c r="H150" s="98">
        <f t="shared" si="5"/>
        <v>129.58</v>
      </c>
      <c r="I150" s="101"/>
    </row>
    <row r="151" spans="1:9" s="76" customFormat="1" ht="15.75">
      <c r="A151" s="17" t="s">
        <v>265</v>
      </c>
      <c r="B151" s="11" t="s">
        <v>56</v>
      </c>
      <c r="C151" s="138" t="s">
        <v>502</v>
      </c>
      <c r="D151" s="125" t="s">
        <v>500</v>
      </c>
      <c r="E151" s="98">
        <v>8</v>
      </c>
      <c r="F151" s="132">
        <f>+'[8]Hidro'!$I$9</f>
        <v>17</v>
      </c>
      <c r="G151" s="132">
        <f>+'[8]Hidro'!$J$9</f>
        <v>2.99</v>
      </c>
      <c r="H151" s="98">
        <f t="shared" si="5"/>
        <v>159.92</v>
      </c>
      <c r="I151" s="101"/>
    </row>
    <row r="152" spans="1:9" s="76" customFormat="1" ht="15.75">
      <c r="A152" s="17" t="s">
        <v>266</v>
      </c>
      <c r="B152" s="11" t="s">
        <v>56</v>
      </c>
      <c r="C152" s="138" t="s">
        <v>503</v>
      </c>
      <c r="D152" s="125" t="s">
        <v>500</v>
      </c>
      <c r="E152" s="98">
        <v>3</v>
      </c>
      <c r="F152" s="132">
        <f>+'[8]Hidro'!$I$26</f>
        <v>20</v>
      </c>
      <c r="G152" s="132">
        <f>+'[8]Hidro'!$J$26</f>
        <v>2.99</v>
      </c>
      <c r="H152" s="98">
        <f t="shared" si="5"/>
        <v>68.97</v>
      </c>
      <c r="I152" s="101"/>
    </row>
    <row r="153" spans="1:9" s="76" customFormat="1" ht="15.75">
      <c r="A153" s="17" t="s">
        <v>267</v>
      </c>
      <c r="B153" s="11" t="s">
        <v>56</v>
      </c>
      <c r="C153" s="138" t="s">
        <v>504</v>
      </c>
      <c r="D153" s="125" t="s">
        <v>500</v>
      </c>
      <c r="E153" s="98">
        <v>3</v>
      </c>
      <c r="F153" s="132">
        <f>+'[8]Hidro'!$I$123</f>
        <v>34.9</v>
      </c>
      <c r="G153" s="132">
        <f>+'[8]Hidro'!$J$123</f>
        <v>2.99</v>
      </c>
      <c r="H153" s="98">
        <f aca="true" t="shared" si="6" ref="H153:H159">ROUND((F153+G153)*E153,2)</f>
        <v>113.67</v>
      </c>
      <c r="I153" s="101"/>
    </row>
    <row r="154" spans="1:9" s="76" customFormat="1" ht="15.75">
      <c r="A154" s="17" t="s">
        <v>268</v>
      </c>
      <c r="B154" s="11" t="s">
        <v>56</v>
      </c>
      <c r="C154" s="138" t="s">
        <v>159</v>
      </c>
      <c r="D154" s="125" t="s">
        <v>500</v>
      </c>
      <c r="E154" s="98">
        <v>50</v>
      </c>
      <c r="F154" s="132">
        <f>+'[8]Hidro'!$I$152</f>
        <v>1</v>
      </c>
      <c r="G154" s="132">
        <f>+'[8]Hidro'!$J$152</f>
        <v>0.53</v>
      </c>
      <c r="H154" s="98">
        <f t="shared" si="6"/>
        <v>76.5</v>
      </c>
      <c r="I154" s="101"/>
    </row>
    <row r="155" spans="1:9" s="76" customFormat="1" ht="15.75">
      <c r="A155" s="17" t="s">
        <v>269</v>
      </c>
      <c r="B155" s="11" t="s">
        <v>56</v>
      </c>
      <c r="C155" s="138" t="s">
        <v>505</v>
      </c>
      <c r="D155" s="125" t="s">
        <v>500</v>
      </c>
      <c r="E155" s="98">
        <v>16</v>
      </c>
      <c r="F155" s="132">
        <f>+'[8]Hidro'!$I$177</f>
        <v>4</v>
      </c>
      <c r="G155" s="132">
        <f>+'[8]Hidro'!$J$177</f>
        <v>0.53</v>
      </c>
      <c r="H155" s="98">
        <f t="shared" si="6"/>
        <v>72.48</v>
      </c>
      <c r="I155" s="101"/>
    </row>
    <row r="156" spans="1:9" s="76" customFormat="1" ht="15.75">
      <c r="A156" s="17" t="s">
        <v>270</v>
      </c>
      <c r="B156" s="11" t="s">
        <v>56</v>
      </c>
      <c r="C156" s="138" t="s">
        <v>506</v>
      </c>
      <c r="D156" s="125" t="s">
        <v>500</v>
      </c>
      <c r="E156" s="98">
        <v>6</v>
      </c>
      <c r="F156" s="132">
        <f>+'[8]Hidro'!$I$193</f>
        <v>8.5</v>
      </c>
      <c r="G156" s="132">
        <f>+'[8]Hidro'!$J$193</f>
        <v>0.53</v>
      </c>
      <c r="H156" s="98">
        <f t="shared" si="6"/>
        <v>54.18</v>
      </c>
      <c r="I156" s="101"/>
    </row>
    <row r="157" spans="1:9" s="76" customFormat="1" ht="15.75">
      <c r="A157" s="17" t="s">
        <v>271</v>
      </c>
      <c r="B157" s="11" t="s">
        <v>56</v>
      </c>
      <c r="C157" s="138" t="s">
        <v>507</v>
      </c>
      <c r="D157" s="125" t="s">
        <v>500</v>
      </c>
      <c r="E157" s="98">
        <v>6</v>
      </c>
      <c r="F157" s="132">
        <f>+'[8]Hidro'!$I$226</f>
        <v>10</v>
      </c>
      <c r="G157" s="132">
        <f>+'[8]Hidro'!$J$226</f>
        <v>0.53</v>
      </c>
      <c r="H157" s="98">
        <f t="shared" si="6"/>
        <v>63.18</v>
      </c>
      <c r="I157" s="101"/>
    </row>
    <row r="158" spans="1:9" s="76" customFormat="1" ht="15.75">
      <c r="A158" s="17" t="s">
        <v>272</v>
      </c>
      <c r="B158" s="11">
        <v>81504</v>
      </c>
      <c r="C158" s="138" t="str">
        <f>VLOOKUP(B158,'[2]Tabela'!$A$7:$F$2418,2,FALSE)</f>
        <v>SOLUCAO LIMPADORA 1000 CM3</v>
      </c>
      <c r="D158" s="125" t="str">
        <f>VLOOKUP(B158,'[2]Tabela'!$A$7:$F$2418,3,FALSE)</f>
        <v>Un    </v>
      </c>
      <c r="E158" s="98">
        <v>3</v>
      </c>
      <c r="F158" s="132">
        <f>VLOOKUP(B158,'[2]Tabela'!$A$7:$F$2418,4,FALSE)</f>
        <v>26.8</v>
      </c>
      <c r="G158" s="132">
        <f>VLOOKUP(B158,'[2]Tabela'!$A$7:$F$2418,5,FALSE)</f>
        <v>0</v>
      </c>
      <c r="H158" s="98">
        <f t="shared" si="6"/>
        <v>80.4</v>
      </c>
      <c r="I158" s="101"/>
    </row>
    <row r="159" spans="1:9" s="76" customFormat="1" ht="15.75">
      <c r="A159" s="17" t="s">
        <v>273</v>
      </c>
      <c r="B159" s="11" t="s">
        <v>56</v>
      </c>
      <c r="C159" s="138" t="s">
        <v>508</v>
      </c>
      <c r="D159" s="125" t="s">
        <v>500</v>
      </c>
      <c r="E159" s="98">
        <v>3</v>
      </c>
      <c r="F159" s="132">
        <f>+'[8]Hidro'!$I$139</f>
        <v>30</v>
      </c>
      <c r="G159" s="132">
        <f>+'[8]Hidro'!$J$139</f>
        <v>0</v>
      </c>
      <c r="H159" s="98">
        <f t="shared" si="6"/>
        <v>90</v>
      </c>
      <c r="I159" s="101"/>
    </row>
    <row r="160" spans="1:9" s="76" customFormat="1" ht="15.75">
      <c r="A160" s="81"/>
      <c r="B160" s="78"/>
      <c r="C160" s="79"/>
      <c r="D160" s="16"/>
      <c r="E160" s="98"/>
      <c r="F160" s="98"/>
      <c r="G160" s="98"/>
      <c r="H160" s="98"/>
      <c r="I160" s="101">
        <f>SUM(H89:H159)</f>
        <v>46263.26000000001</v>
      </c>
    </row>
    <row r="161" spans="1:9" s="76" customFormat="1" ht="15.75">
      <c r="A161" s="17"/>
      <c r="B161" s="11"/>
      <c r="C161" s="80"/>
      <c r="D161" s="16"/>
      <c r="E161" s="98"/>
      <c r="F161" s="98"/>
      <c r="G161" s="98"/>
      <c r="H161" s="98"/>
      <c r="I161" s="101"/>
    </row>
    <row r="162" spans="1:9" s="76" customFormat="1" ht="15.75">
      <c r="A162" s="81" t="s">
        <v>35</v>
      </c>
      <c r="B162" s="78">
        <v>90000</v>
      </c>
      <c r="C162" s="137" t="str">
        <f>VLOOKUP(B162,'[2]Tabela'!$A$7:$F$2418,2,FALSE)</f>
        <v>INSTALACOES ESPECIAIS</v>
      </c>
      <c r="D162" s="16"/>
      <c r="E162" s="98"/>
      <c r="F162" s="98"/>
      <c r="G162" s="98"/>
      <c r="H162" s="98"/>
      <c r="I162" s="101"/>
    </row>
    <row r="163" spans="1:9" s="76" customFormat="1" ht="15.75">
      <c r="A163" s="55" t="s">
        <v>36</v>
      </c>
      <c r="B163" s="87" t="s">
        <v>56</v>
      </c>
      <c r="C163" s="5" t="s">
        <v>164</v>
      </c>
      <c r="D163" s="6" t="s">
        <v>95</v>
      </c>
      <c r="E163" s="98">
        <v>1</v>
      </c>
      <c r="F163" s="132">
        <f>+'[8]Abrigos'!$I$10</f>
        <v>2517.98</v>
      </c>
      <c r="G163" s="132">
        <f>+'[8]Abrigos'!$J$10</f>
        <v>1530.77</v>
      </c>
      <c r="H163" s="98">
        <f>ROUND((F163+G163)*E163,2)</f>
        <v>4048.75</v>
      </c>
      <c r="I163" s="101"/>
    </row>
    <row r="164" spans="1:9" s="76" customFormat="1" ht="15.75">
      <c r="A164" s="17"/>
      <c r="B164" s="11"/>
      <c r="C164" s="80"/>
      <c r="D164" s="16"/>
      <c r="E164" s="98"/>
      <c r="F164" s="98"/>
      <c r="G164" s="98"/>
      <c r="H164" s="98"/>
      <c r="I164" s="101">
        <f>SUM(H163)</f>
        <v>4048.75</v>
      </c>
    </row>
    <row r="165" spans="1:9" s="76" customFormat="1" ht="15.75">
      <c r="A165" s="17"/>
      <c r="B165" s="11"/>
      <c r="C165" s="80"/>
      <c r="D165" s="16"/>
      <c r="E165" s="98"/>
      <c r="F165" s="98"/>
      <c r="G165" s="98"/>
      <c r="H165" s="98"/>
      <c r="I165" s="101"/>
    </row>
    <row r="166" spans="1:9" s="76" customFormat="1" ht="15.75">
      <c r="A166" s="81" t="s">
        <v>37</v>
      </c>
      <c r="B166" s="78">
        <v>100000</v>
      </c>
      <c r="C166" s="137" t="str">
        <f>VLOOKUP(B166,'[2]Tabela'!$A$7:$F$2418,2,FALSE)</f>
        <v>ALVENARIAS E DIVISORIAS</v>
      </c>
      <c r="D166" s="16"/>
      <c r="E166" s="98"/>
      <c r="F166" s="98"/>
      <c r="G166" s="98"/>
      <c r="H166" s="98"/>
      <c r="I166" s="101"/>
    </row>
    <row r="167" spans="1:9" s="76" customFormat="1" ht="15.75">
      <c r="A167" s="55" t="s">
        <v>38</v>
      </c>
      <c r="B167" s="11">
        <v>100203</v>
      </c>
      <c r="C167" s="138" t="str">
        <f>VLOOKUP(B167,'[2]Tabela'!$A$7:$F$2418,2,FALSE)</f>
        <v>ALVENARIA TIJOLO COMUM 1 VEZ</v>
      </c>
      <c r="D167" s="125" t="str">
        <f>VLOOKUP(B167,'[2]Tabela'!$A$7:$F$2418,3,FALSE)</f>
        <v>m2    </v>
      </c>
      <c r="E167" s="98">
        <v>2.24</v>
      </c>
      <c r="F167" s="132">
        <f>VLOOKUP(B167,'[2]Tabela'!$A$7:$F$2418,4,FALSE)</f>
        <v>32.92</v>
      </c>
      <c r="G167" s="132">
        <f>VLOOKUP(B167,'[2]Tabela'!$A$7:$F$2418,5,FALSE)</f>
        <v>18.47</v>
      </c>
      <c r="H167" s="98">
        <f>ROUND((F167+G167)*E167,2)</f>
        <v>115.11</v>
      </c>
      <c r="I167" s="101"/>
    </row>
    <row r="168" spans="1:9" s="76" customFormat="1" ht="15.75">
      <c r="A168" s="55" t="s">
        <v>147</v>
      </c>
      <c r="B168" s="11">
        <v>100201</v>
      </c>
      <c r="C168" s="138" t="str">
        <f>VLOOKUP(B168,'[2]Tabela'!$A$7:$F$2418,2,FALSE)</f>
        <v>ALVENARIA TIJOLO FURADO 1/2 VEZ - 10 x 20 x 20</v>
      </c>
      <c r="D168" s="125" t="str">
        <f>VLOOKUP(B168,'[2]Tabela'!$A$7:$F$2418,3,FALSE)</f>
        <v>m2    </v>
      </c>
      <c r="E168" s="132">
        <f>5.3*1.1</f>
        <v>5.83</v>
      </c>
      <c r="F168" s="132">
        <f>VLOOKUP(B168,'[2]Tabela'!$A$7:$F$2418,4,FALSE)</f>
        <v>11.69</v>
      </c>
      <c r="G168" s="132">
        <f>VLOOKUP(B168,'[2]Tabela'!$A$7:$F$2418,5,FALSE)</f>
        <v>10.44</v>
      </c>
      <c r="H168" s="98">
        <f>ROUND((F168+G168)*E168,2)</f>
        <v>129.02</v>
      </c>
      <c r="I168" s="101"/>
    </row>
    <row r="169" spans="1:9" s="76" customFormat="1" ht="15.75">
      <c r="A169" s="17"/>
      <c r="B169" s="11"/>
      <c r="C169" s="80"/>
      <c r="D169" s="16"/>
      <c r="E169" s="98"/>
      <c r="F169" s="98"/>
      <c r="G169" s="98"/>
      <c r="H169" s="98"/>
      <c r="I169" s="101">
        <f>SUM(H167:H168)</f>
        <v>244.13</v>
      </c>
    </row>
    <row r="170" spans="1:9" s="76" customFormat="1" ht="15.75">
      <c r="A170" s="17"/>
      <c r="B170" s="11"/>
      <c r="C170" s="80"/>
      <c r="D170" s="16"/>
      <c r="E170" s="98"/>
      <c r="F170" s="98"/>
      <c r="G170" s="98"/>
      <c r="H170" s="98"/>
      <c r="I170" s="101"/>
    </row>
    <row r="171" spans="1:9" s="76" customFormat="1" ht="15.75">
      <c r="A171" s="77" t="s">
        <v>39</v>
      </c>
      <c r="B171" s="78">
        <v>110000</v>
      </c>
      <c r="C171" s="137" t="str">
        <f>VLOOKUP(B171,'[2]Tabela'!$A$7:$F$2418,2,FALSE)</f>
        <v>ALVENARIA AUTO-PORTANTE</v>
      </c>
      <c r="D171" s="16"/>
      <c r="E171" s="98"/>
      <c r="F171" s="98"/>
      <c r="G171" s="98"/>
      <c r="H171" s="98"/>
      <c r="I171" s="101"/>
    </row>
    <row r="172" spans="1:9" s="76" customFormat="1" ht="15.75" customHeight="1">
      <c r="A172" s="17" t="s">
        <v>40</v>
      </c>
      <c r="B172" s="11" t="s">
        <v>56</v>
      </c>
      <c r="C172" s="88" t="s">
        <v>94</v>
      </c>
      <c r="D172" s="16" t="s">
        <v>62</v>
      </c>
      <c r="E172" s="98">
        <v>149.48</v>
      </c>
      <c r="F172" s="98">
        <f>+'[8]Alvenaria'!$I$88</f>
        <v>88.39614545454545</v>
      </c>
      <c r="G172" s="98">
        <f>+'[8]Alvenaria'!$J$88</f>
        <v>52.55010909090909</v>
      </c>
      <c r="H172" s="98">
        <f>ROUND((F172+G172)*E172,2)</f>
        <v>21068.65</v>
      </c>
      <c r="I172" s="101"/>
    </row>
    <row r="173" spans="1:9" s="76" customFormat="1" ht="15.75" customHeight="1">
      <c r="A173" s="17" t="s">
        <v>41</v>
      </c>
      <c r="B173" s="11" t="s">
        <v>56</v>
      </c>
      <c r="C173" s="88" t="s">
        <v>481</v>
      </c>
      <c r="D173" s="16" t="s">
        <v>160</v>
      </c>
      <c r="E173" s="98">
        <v>202.71</v>
      </c>
      <c r="F173" s="98">
        <f>+'[8]Alvenaria'!$I$31</f>
        <v>98.51</v>
      </c>
      <c r="G173" s="98">
        <f>+'[8]Alvenaria'!$J$31</f>
        <v>48.71</v>
      </c>
      <c r="H173" s="98">
        <f>ROUND((F173+G173)*E173,2)</f>
        <v>29842.97</v>
      </c>
      <c r="I173" s="101"/>
    </row>
    <row r="174" spans="1:9" s="76" customFormat="1" ht="15.75">
      <c r="A174" s="17"/>
      <c r="B174" s="11"/>
      <c r="C174" s="80"/>
      <c r="D174" s="12"/>
      <c r="E174" s="98"/>
      <c r="F174" s="98"/>
      <c r="G174" s="98"/>
      <c r="H174" s="98"/>
      <c r="I174" s="101">
        <f>SUM(H172:H173)</f>
        <v>50911.62</v>
      </c>
    </row>
    <row r="175" spans="1:9" s="76" customFormat="1" ht="15.75">
      <c r="A175" s="17"/>
      <c r="B175" s="11"/>
      <c r="C175" s="80"/>
      <c r="D175" s="12"/>
      <c r="E175" s="98"/>
      <c r="F175" s="98"/>
      <c r="G175" s="98"/>
      <c r="H175" s="98"/>
      <c r="I175" s="101"/>
    </row>
    <row r="176" spans="1:9" s="76" customFormat="1" ht="15.75">
      <c r="A176" s="81" t="s">
        <v>59</v>
      </c>
      <c r="B176" s="78">
        <v>120000</v>
      </c>
      <c r="C176" s="137" t="str">
        <f>VLOOKUP(B176,'[2]Tabela'!$A$7:$F$2418,2,FALSE)</f>
        <v>IMPERMEABILIZACAO</v>
      </c>
      <c r="D176" s="12"/>
      <c r="E176" s="98"/>
      <c r="F176" s="98"/>
      <c r="G176" s="98"/>
      <c r="H176" s="98"/>
      <c r="I176" s="101"/>
    </row>
    <row r="177" spans="1:10" s="76" customFormat="1" ht="18" customHeight="1">
      <c r="A177" s="17" t="s">
        <v>60</v>
      </c>
      <c r="B177" s="11">
        <v>120902</v>
      </c>
      <c r="C177" s="138" t="str">
        <f>VLOOKUP(B177,'[2]Tabela'!$A$7:$F$2418,2,FALSE)</f>
        <v>IMPERMEABILIZACAO VIGAS BALDRAMES E=2,0 CM</v>
      </c>
      <c r="D177" s="125" t="str">
        <f>VLOOKUP(B177,'[2]Tabela'!$A$7:$F$2418,3,FALSE)</f>
        <v>m2    </v>
      </c>
      <c r="E177" s="98">
        <v>74.74</v>
      </c>
      <c r="F177" s="132">
        <f>VLOOKUP(B177,'[2]Tabela'!$A$7:$F$2418,4,FALSE)</f>
        <v>5.44</v>
      </c>
      <c r="G177" s="132">
        <f>VLOOKUP(B177,'[2]Tabela'!$A$7:$F$2418,5,FALSE)</f>
        <v>7.89</v>
      </c>
      <c r="H177" s="98">
        <f>ROUND((F177+G177)*E177,2)</f>
        <v>996.28</v>
      </c>
      <c r="I177" s="102"/>
      <c r="J177" s="130"/>
    </row>
    <row r="178" spans="1:10" s="76" customFormat="1" ht="18" customHeight="1">
      <c r="A178" s="17" t="s">
        <v>61</v>
      </c>
      <c r="B178" s="11">
        <v>121101</v>
      </c>
      <c r="C178" s="138" t="str">
        <f>VLOOKUP(B178,'[2]Tabela'!$A$7:$F$2418,2,FALSE)</f>
        <v>IMP.MURO DE ARRIMO C/EMULSAO ASFALT.(HIDROASFALTO)</v>
      </c>
      <c r="D178" s="125" t="str">
        <f>VLOOKUP(B178,'[2]Tabela'!$A$7:$F$2418,3,FALSE)</f>
        <v>m2    </v>
      </c>
      <c r="E178" s="98">
        <f>+E173</f>
        <v>202.71</v>
      </c>
      <c r="F178" s="132">
        <f>VLOOKUP(B178,'[2]Tabela'!$A$7:$F$2418,4,FALSE)</f>
        <v>3.06</v>
      </c>
      <c r="G178" s="132">
        <f>VLOOKUP(B178,'[2]Tabela'!$A$7:$F$2418,5,FALSE)</f>
        <v>1.75</v>
      </c>
      <c r="H178" s="98">
        <f>ROUND((F178+G178)*E178,2)</f>
        <v>975.04</v>
      </c>
      <c r="I178" s="102"/>
      <c r="J178" s="130"/>
    </row>
    <row r="179" spans="1:9" s="76" customFormat="1" ht="15.75">
      <c r="A179" s="17"/>
      <c r="B179" s="78"/>
      <c r="C179" s="5"/>
      <c r="D179" s="6"/>
      <c r="E179" s="98"/>
      <c r="F179" s="98"/>
      <c r="G179" s="98"/>
      <c r="H179" s="98"/>
      <c r="I179" s="101">
        <f>SUM(H177:H178)</f>
        <v>1971.32</v>
      </c>
    </row>
    <row r="180" spans="1:9" s="76" customFormat="1" ht="15.75">
      <c r="A180" s="17"/>
      <c r="B180" s="11"/>
      <c r="C180" s="80"/>
      <c r="D180" s="16"/>
      <c r="E180" s="98"/>
      <c r="F180" s="98"/>
      <c r="G180" s="98"/>
      <c r="H180" s="98"/>
      <c r="I180" s="101"/>
    </row>
    <row r="181" spans="1:9" s="76" customFormat="1" ht="15.75">
      <c r="A181" s="81" t="s">
        <v>42</v>
      </c>
      <c r="B181" s="89">
        <v>160000</v>
      </c>
      <c r="C181" s="137" t="str">
        <f>VLOOKUP(B181,'[2]Tabela'!$A$7:$F$2418,2,FALSE)</f>
        <v>COBERTURAS</v>
      </c>
      <c r="D181" s="16"/>
      <c r="E181" s="98"/>
      <c r="F181" s="98"/>
      <c r="G181" s="98"/>
      <c r="H181" s="98"/>
      <c r="I181" s="101"/>
    </row>
    <row r="182" spans="1:9" s="76" customFormat="1" ht="30">
      <c r="A182" s="17" t="s">
        <v>43</v>
      </c>
      <c r="B182" s="11">
        <v>160967</v>
      </c>
      <c r="C182" s="138" t="str">
        <f>VLOOKUP(B182,'[2]Tabela'!$A$7:$F$2418,2,FALSE)</f>
        <v>COBERTURA C/TELHA CHAPA GALV. TRAP.05 mm C/ACESSORIOS</v>
      </c>
      <c r="D182" s="125" t="str">
        <f>VLOOKUP(B182,'[2]Tabela'!$A$7:$F$2418,3,FALSE)</f>
        <v>m2    </v>
      </c>
      <c r="E182" s="98">
        <v>54.4</v>
      </c>
      <c r="F182" s="132">
        <f>VLOOKUP(B182,'[2]Tabela'!$A$7:$F$2418,4,FALSE)</f>
        <v>24.03</v>
      </c>
      <c r="G182" s="132">
        <f>VLOOKUP(B182,'[2]Tabela'!$A$7:$F$2418,5,FALSE)</f>
        <v>2.08</v>
      </c>
      <c r="H182" s="98">
        <f>ROUND((F182+G182)*E182,2)</f>
        <v>1420.38</v>
      </c>
      <c r="I182" s="101"/>
    </row>
    <row r="183" spans="1:9" s="76" customFormat="1" ht="15.75">
      <c r="A183" s="17"/>
      <c r="B183" s="11"/>
      <c r="C183" s="80"/>
      <c r="D183" s="16"/>
      <c r="E183" s="98"/>
      <c r="F183" s="98"/>
      <c r="G183" s="98"/>
      <c r="H183" s="98"/>
      <c r="I183" s="101">
        <f>SUM(H182:H182)</f>
        <v>1420.38</v>
      </c>
    </row>
    <row r="184" spans="1:9" s="76" customFormat="1" ht="15.75">
      <c r="A184" s="17"/>
      <c r="B184" s="11"/>
      <c r="C184" s="80"/>
      <c r="D184" s="16"/>
      <c r="E184" s="98"/>
      <c r="F184" s="98"/>
      <c r="G184" s="98"/>
      <c r="H184" s="98"/>
      <c r="I184" s="101"/>
    </row>
    <row r="185" spans="1:9" s="76" customFormat="1" ht="15.75">
      <c r="A185" s="81" t="s">
        <v>47</v>
      </c>
      <c r="B185" s="78">
        <v>180000</v>
      </c>
      <c r="C185" s="137" t="str">
        <f>VLOOKUP(B185,'[2]Tabela'!$A$7:$F$2418,2,FALSE)</f>
        <v>ESQUADRIAS METALICAS</v>
      </c>
      <c r="D185" s="16"/>
      <c r="E185" s="98"/>
      <c r="F185" s="98"/>
      <c r="G185" s="98"/>
      <c r="H185" s="98"/>
      <c r="I185" s="101"/>
    </row>
    <row r="186" spans="1:9" s="76" customFormat="1" ht="15" customHeight="1">
      <c r="A186" s="17" t="s">
        <v>48</v>
      </c>
      <c r="B186" s="190" t="s">
        <v>56</v>
      </c>
      <c r="C186" s="5" t="s">
        <v>165</v>
      </c>
      <c r="D186" s="6" t="s">
        <v>62</v>
      </c>
      <c r="E186" s="98">
        <v>51.39</v>
      </c>
      <c r="F186" s="132">
        <f>+'[8]Esquadrias Metálicas'!$I$10</f>
        <v>223</v>
      </c>
      <c r="G186" s="132">
        <f>+'[8]Esquadrias Metálicas'!$J$10</f>
        <v>0</v>
      </c>
      <c r="H186" s="98">
        <f>ROUND((F186+G186)*E186,2)</f>
        <v>11459.97</v>
      </c>
      <c r="I186" s="101"/>
    </row>
    <row r="187" spans="1:9" s="76" customFormat="1" ht="15.75">
      <c r="A187" s="17" t="s">
        <v>49</v>
      </c>
      <c r="B187" s="190" t="s">
        <v>56</v>
      </c>
      <c r="C187" s="5" t="s">
        <v>166</v>
      </c>
      <c r="D187" s="6" t="s">
        <v>63</v>
      </c>
      <c r="E187" s="98">
        <v>16.65</v>
      </c>
      <c r="F187" s="132">
        <f>+'[8]Esquadrias Metálicas'!$I$24</f>
        <v>325</v>
      </c>
      <c r="G187" s="132">
        <f>+'[8]Esquadrias Metálicas'!$J$24</f>
        <v>0</v>
      </c>
      <c r="H187" s="98">
        <f>ROUND((F187+G187)*E187,2)</f>
        <v>5411.25</v>
      </c>
      <c r="I187" s="102"/>
    </row>
    <row r="188" spans="1:9" s="76" customFormat="1" ht="15.75">
      <c r="A188" s="17" t="s">
        <v>83</v>
      </c>
      <c r="B188" s="190">
        <v>180316</v>
      </c>
      <c r="C188" s="138" t="str">
        <f>VLOOKUP(B188,'[2]Tabela'!$A$7:$F$2418,2,FALSE)</f>
        <v>CORRIMAO/TUBO INDUSTRIAL C-1</v>
      </c>
      <c r="D188" s="125" t="str">
        <f>VLOOKUP(B188,'[2]Tabela'!$A$7:$F$2418,3,FALSE)</f>
        <v>ML    </v>
      </c>
      <c r="E188" s="98">
        <v>16.6</v>
      </c>
      <c r="F188" s="132">
        <f>VLOOKUP(B188,'[2]Tabela'!$A$7:$F$2418,4,FALSE)</f>
        <v>15.18</v>
      </c>
      <c r="G188" s="132">
        <f>VLOOKUP(B188,'[2]Tabela'!$A$7:$F$2418,5,FALSE)</f>
        <v>6.5</v>
      </c>
      <c r="H188" s="98">
        <f>ROUND((F188+G188)*E188,2)</f>
        <v>359.89</v>
      </c>
      <c r="I188" s="101"/>
    </row>
    <row r="189" spans="1:9" s="76" customFormat="1" ht="15.75">
      <c r="A189" s="17" t="s">
        <v>69</v>
      </c>
      <c r="B189" s="190">
        <v>180314</v>
      </c>
      <c r="C189" s="138" t="str">
        <f>VLOOKUP(B189,'[2]Tabela'!$A$7:$F$2418,2,FALSE)</f>
        <v>GUARDA CORPO /TUBO INDUSTRIAL GC-1 / GCS1</v>
      </c>
      <c r="D189" s="125" t="str">
        <f>VLOOKUP(B189,'[2]Tabela'!$A$7:$F$2418,3,FALSE)</f>
        <v>m2    </v>
      </c>
      <c r="E189" s="98">
        <v>17.69</v>
      </c>
      <c r="F189" s="132">
        <f>VLOOKUP(B189,'[2]Tabela'!$A$7:$F$2418,4,FALSE)</f>
        <v>118.77</v>
      </c>
      <c r="G189" s="132">
        <f>VLOOKUP(B189,'[2]Tabela'!$A$7:$F$2418,5,FALSE)</f>
        <v>6.5</v>
      </c>
      <c r="H189" s="98">
        <f>ROUND((F189+G189)*E189,2)</f>
        <v>2216.03</v>
      </c>
      <c r="I189" s="101"/>
    </row>
    <row r="190" spans="1:9" s="76" customFormat="1" ht="15.75">
      <c r="A190" s="17"/>
      <c r="B190" s="190"/>
      <c r="C190" s="80"/>
      <c r="D190" s="16"/>
      <c r="E190" s="98"/>
      <c r="F190" s="98"/>
      <c r="G190" s="98"/>
      <c r="H190" s="98"/>
      <c r="I190" s="101">
        <f>SUM(H186:H189)</f>
        <v>19447.14</v>
      </c>
    </row>
    <row r="191" spans="1:9" s="76" customFormat="1" ht="15.75">
      <c r="A191" s="17"/>
      <c r="B191" s="11"/>
      <c r="C191" s="80"/>
      <c r="D191" s="16"/>
      <c r="E191" s="98"/>
      <c r="F191" s="98"/>
      <c r="G191" s="98"/>
      <c r="H191" s="98"/>
      <c r="I191" s="101"/>
    </row>
    <row r="192" spans="1:9" s="76" customFormat="1" ht="15.75">
      <c r="A192" s="81" t="s">
        <v>50</v>
      </c>
      <c r="B192" s="78">
        <v>200000</v>
      </c>
      <c r="C192" s="137" t="str">
        <f>VLOOKUP(B192,'[2]Tabela'!$A$7:$F$2418,2,FALSE)</f>
        <v>REVESTIMENTO DE PAREDES</v>
      </c>
      <c r="D192" s="16"/>
      <c r="E192" s="98"/>
      <c r="F192" s="98"/>
      <c r="G192" s="98"/>
      <c r="H192" s="98"/>
      <c r="I192" s="101"/>
    </row>
    <row r="193" spans="1:9" s="76" customFormat="1" ht="15.75">
      <c r="A193" s="17" t="s">
        <v>51</v>
      </c>
      <c r="B193" s="87">
        <v>200101</v>
      </c>
      <c r="C193" s="138" t="str">
        <f>VLOOKUP(B193,'[2]Tabela'!$A$7:$F$2418,2,FALSE)</f>
        <v>CHAPISCO COMUM</v>
      </c>
      <c r="D193" s="125" t="str">
        <f>VLOOKUP(B193,'[2]Tabela'!$A$7:$F$2418,3,FALSE)</f>
        <v>m2    </v>
      </c>
      <c r="E193" s="98">
        <v>11.13</v>
      </c>
      <c r="F193" s="132">
        <f>VLOOKUP(B193,'[2]Tabela'!$A$7:$F$2418,4,FALSE)</f>
        <v>1.02</v>
      </c>
      <c r="G193" s="132">
        <f>VLOOKUP(B193,'[2]Tabela'!$A$7:$F$2418,5,FALSE)</f>
        <v>1.27</v>
      </c>
      <c r="H193" s="98">
        <f>ROUND((F193+G193)*E193,2)</f>
        <v>25.49</v>
      </c>
      <c r="I193" s="101"/>
    </row>
    <row r="194" spans="1:9" s="76" customFormat="1" ht="15.75">
      <c r="A194" s="17" t="s">
        <v>71</v>
      </c>
      <c r="B194" s="92">
        <v>200504</v>
      </c>
      <c r="C194" s="138" t="str">
        <f>VLOOKUP(B194,'[2]Tabela'!$A$7:$F$2418,2,FALSE)</f>
        <v>REBOCO PAULISTA A13 (1 CALH:3 ARMLC+100kgCI/M3)</v>
      </c>
      <c r="D194" s="125" t="str">
        <f>VLOOKUP(B194,'[2]Tabela'!$A$7:$F$2418,3,FALSE)</f>
        <v>m2    </v>
      </c>
      <c r="E194" s="98">
        <f>+E193</f>
        <v>11.13</v>
      </c>
      <c r="F194" s="132">
        <f>VLOOKUP(B194,'[2]Tabela'!$A$7:$F$2418,4,FALSE)</f>
        <v>4</v>
      </c>
      <c r="G194" s="132">
        <f>VLOOKUP(B194,'[2]Tabela'!$A$7:$F$2418,5,FALSE)</f>
        <v>7.02</v>
      </c>
      <c r="H194" s="98">
        <f>ROUND((F194+G194)*E194,2)</f>
        <v>122.65</v>
      </c>
      <c r="I194" s="101"/>
    </row>
    <row r="195" spans="1:9" s="76" customFormat="1" ht="15.75">
      <c r="A195" s="17"/>
      <c r="B195" s="11"/>
      <c r="C195" s="189"/>
      <c r="D195" s="16"/>
      <c r="E195" s="98"/>
      <c r="F195" s="98"/>
      <c r="G195" s="98"/>
      <c r="H195" s="98"/>
      <c r="I195" s="101">
        <f>+SUM(H193:H194)</f>
        <v>148.14000000000001</v>
      </c>
    </row>
    <row r="196" spans="1:9" s="76" customFormat="1" ht="15.75">
      <c r="A196" s="17"/>
      <c r="B196" s="11"/>
      <c r="C196" s="189"/>
      <c r="D196" s="16"/>
      <c r="E196" s="98"/>
      <c r="F196" s="98"/>
      <c r="G196" s="98"/>
      <c r="H196" s="98"/>
      <c r="I196" s="101"/>
    </row>
    <row r="197" spans="1:9" s="76" customFormat="1" ht="15.75">
      <c r="A197" s="81" t="s">
        <v>52</v>
      </c>
      <c r="B197" s="78">
        <v>220000</v>
      </c>
      <c r="C197" s="137" t="str">
        <f>VLOOKUP(B197,'[2]Tabela'!$A$7:$F$2418,2,FALSE)</f>
        <v>REVESTIMENTO DE PISO</v>
      </c>
      <c r="D197" s="16"/>
      <c r="E197" s="98"/>
      <c r="F197" s="98"/>
      <c r="G197" s="98"/>
      <c r="H197" s="98"/>
      <c r="I197" s="101"/>
    </row>
    <row r="198" spans="1:9" s="76" customFormat="1" ht="15.75">
      <c r="A198" s="17" t="s">
        <v>53</v>
      </c>
      <c r="B198" s="87">
        <v>220102</v>
      </c>
      <c r="C198" s="138" t="str">
        <f>VLOOKUP(B198,'[2]Tabela'!$A$7:$F$2418,2,FALSE)</f>
        <v>PISO CONCRETO DESEMPEN. ESPES. = 5 CM  1:2,5:3,5</v>
      </c>
      <c r="D198" s="125" t="str">
        <f>VLOOKUP(B198,'[2]Tabela'!$A$7:$F$2418,3,FALSE)</f>
        <v>m2    </v>
      </c>
      <c r="E198" s="98">
        <v>1695.01</v>
      </c>
      <c r="F198" s="132">
        <f>VLOOKUP(B198,'[2]Tabela'!$A$7:$F$2418,4,FALSE)</f>
        <v>9.55</v>
      </c>
      <c r="G198" s="132">
        <f>VLOOKUP(B198,'[2]Tabela'!$A$7:$F$2418,5,FALSE)</f>
        <v>4.89</v>
      </c>
      <c r="H198" s="98">
        <f aca="true" t="shared" si="7" ref="H198:H204">ROUND((F198+G198)*E198,2)</f>
        <v>24475.94</v>
      </c>
      <c r="I198" s="101"/>
    </row>
    <row r="199" spans="1:9" s="76" customFormat="1" ht="15.75">
      <c r="A199" s="17" t="s">
        <v>153</v>
      </c>
      <c r="B199" s="87">
        <v>220902</v>
      </c>
      <c r="C199" s="138" t="str">
        <f>VLOOKUP(B199,'[2]Tabela'!$A$7:$F$2418,2,FALSE)</f>
        <v>RODAPE DE MASSA (ICI:3 ARMG)</v>
      </c>
      <c r="D199" s="125" t="str">
        <f>VLOOKUP(B199,'[2]Tabela'!$A$7:$F$2418,3,FALSE)</f>
        <v>ML    </v>
      </c>
      <c r="E199" s="98">
        <v>102.77</v>
      </c>
      <c r="F199" s="132">
        <f>VLOOKUP(B199,'[2]Tabela'!$A$7:$F$2418,4,FALSE)</f>
        <v>0.64</v>
      </c>
      <c r="G199" s="132">
        <f>VLOOKUP(B199,'[2]Tabela'!$A$7:$F$2418,5,FALSE)</f>
        <v>3.04</v>
      </c>
      <c r="H199" s="98">
        <f t="shared" si="7"/>
        <v>378.19</v>
      </c>
      <c r="I199" s="101"/>
    </row>
    <row r="200" spans="1:9" s="76" customFormat="1" ht="17.25" customHeight="1">
      <c r="A200" s="17" t="s">
        <v>154</v>
      </c>
      <c r="B200" s="92">
        <v>220101</v>
      </c>
      <c r="C200" s="138" t="str">
        <f>VLOOKUP(B200,'[2]Tabela'!$A$7:$F$2418,2,FALSE)</f>
        <v>LASTRO DE CONCRETO IMPERMEABILIZADO 1:3:6</v>
      </c>
      <c r="D200" s="125" t="str">
        <f>VLOOKUP(B200,'[2]Tabela'!$A$7:$F$2418,3,FALSE)</f>
        <v>m2    </v>
      </c>
      <c r="E200" s="98">
        <v>36.75</v>
      </c>
      <c r="F200" s="132">
        <f>VLOOKUP(B200,'[2]Tabela'!$A$7:$F$2418,4,FALSE)</f>
        <v>10.64</v>
      </c>
      <c r="G200" s="132">
        <f>VLOOKUP(B200,'[2]Tabela'!$A$7:$F$2418,5,FALSE)</f>
        <v>4.2</v>
      </c>
      <c r="H200" s="98">
        <f t="shared" si="7"/>
        <v>545.37</v>
      </c>
      <c r="I200" s="101"/>
    </row>
    <row r="201" spans="1:9" s="76" customFormat="1" ht="15" customHeight="1">
      <c r="A201" s="17" t="s">
        <v>155</v>
      </c>
      <c r="B201" s="92">
        <v>221101</v>
      </c>
      <c r="C201" s="138" t="str">
        <f>VLOOKUP(B201,'[2]Tabela'!$A$7:$F$2418,2,FALSE)</f>
        <v>GRANITINA C/REGULAR.E=2CM E JUNTA PLASTICA 27MM</v>
      </c>
      <c r="D201" s="125" t="str">
        <f>VLOOKUP(B201,'[2]Tabela'!$A$7:$F$2418,3,FALSE)</f>
        <v>m2    </v>
      </c>
      <c r="E201" s="98">
        <f>+E200</f>
        <v>36.75</v>
      </c>
      <c r="F201" s="132">
        <f>VLOOKUP(B201,'[2]Tabela'!$A$7:$F$2418,4,FALSE)</f>
        <v>27.21</v>
      </c>
      <c r="G201" s="132">
        <f>VLOOKUP(B201,'[2]Tabela'!$A$7:$F$2418,5,FALSE)</f>
        <v>6.75</v>
      </c>
      <c r="H201" s="98">
        <f t="shared" si="7"/>
        <v>1248.03</v>
      </c>
      <c r="I201" s="101"/>
    </row>
    <row r="202" spans="1:9" s="76" customFormat="1" ht="15" customHeight="1">
      <c r="A202" s="17" t="s">
        <v>156</v>
      </c>
      <c r="B202" s="92">
        <v>221102</v>
      </c>
      <c r="C202" s="138" t="str">
        <f>VLOOKUP(B202,'[2]Tabela'!$A$7:$F$2418,2,FALSE)</f>
        <v>RODAPE DE GRANITINA</v>
      </c>
      <c r="D202" s="125" t="str">
        <f>VLOOKUP(B202,'[2]Tabela'!$A$7:$F$2418,3,FALSE)</f>
        <v>ML    </v>
      </c>
      <c r="E202" s="98">
        <v>4.9</v>
      </c>
      <c r="F202" s="132">
        <f>VLOOKUP(B202,'[2]Tabela'!$A$7:$F$2418,4,FALSE)</f>
        <v>5</v>
      </c>
      <c r="G202" s="132">
        <f>VLOOKUP(B202,'[2]Tabela'!$A$7:$F$2418,5,FALSE)</f>
        <v>0</v>
      </c>
      <c r="H202" s="98">
        <f t="shared" si="7"/>
        <v>24.5</v>
      </c>
      <c r="I202" s="101"/>
    </row>
    <row r="203" spans="1:9" s="76" customFormat="1" ht="15" customHeight="1">
      <c r="A203" s="17" t="s">
        <v>157</v>
      </c>
      <c r="B203" s="92">
        <v>220053</v>
      </c>
      <c r="C203" s="138" t="str">
        <f>VLOOKUP(B203,'[2]Tabela'!$A$7:$F$2418,2,FALSE)</f>
        <v>REGULARIZAÇAO DE PISO/LAJE (1:3) e=2 CM</v>
      </c>
      <c r="D203" s="125" t="str">
        <f>VLOOKUP(B203,'[2]Tabela'!$A$7:$F$2418,3,FALSE)</f>
        <v>m2    </v>
      </c>
      <c r="E203" s="98">
        <v>5.78</v>
      </c>
      <c r="F203" s="132">
        <f>VLOOKUP(B203,'[2]Tabela'!$A$7:$F$2418,4,FALSE)</f>
        <v>4.49</v>
      </c>
      <c r="G203" s="132">
        <f>VLOOKUP(B203,'[2]Tabela'!$A$7:$F$2418,5,FALSE)</f>
        <v>3.72</v>
      </c>
      <c r="H203" s="98">
        <f t="shared" si="7"/>
        <v>47.45</v>
      </c>
      <c r="I203" s="101"/>
    </row>
    <row r="204" spans="1:9" s="76" customFormat="1" ht="15" customHeight="1">
      <c r="A204" s="17" t="s">
        <v>158</v>
      </c>
      <c r="B204" s="11">
        <v>270503</v>
      </c>
      <c r="C204" s="138" t="str">
        <f>VLOOKUP(B204,'[2]Tabela'!$A$7:$F$2418,2,FALSE)</f>
        <v>BLOKRET-8 CM PRE-FABR.FCK 22 MPA</v>
      </c>
      <c r="D204" s="125" t="str">
        <f>VLOOKUP(B204,'[2]Tabela'!$A$7:$F$2418,3,FALSE)</f>
        <v>m2    </v>
      </c>
      <c r="E204" s="98">
        <v>764.75</v>
      </c>
      <c r="F204" s="132">
        <f>VLOOKUP(B204,'[2]Tabela'!$A$7:$F$2418,4,FALSE)</f>
        <v>24.27</v>
      </c>
      <c r="G204" s="132">
        <f>VLOOKUP(B204,'[2]Tabela'!$A$7:$F$2418,5,FALSE)</f>
        <v>3.09</v>
      </c>
      <c r="H204" s="98">
        <f t="shared" si="7"/>
        <v>20923.56</v>
      </c>
      <c r="I204" s="101"/>
    </row>
    <row r="205" spans="1:9" s="76" customFormat="1" ht="15.75">
      <c r="A205" s="17"/>
      <c r="B205" s="11"/>
      <c r="C205" s="80"/>
      <c r="D205" s="16"/>
      <c r="E205" s="98"/>
      <c r="F205" s="98"/>
      <c r="G205" s="98"/>
      <c r="H205" s="98"/>
      <c r="I205" s="101">
        <f>SUM(H198:H204)</f>
        <v>47643.03999999999</v>
      </c>
    </row>
    <row r="206" spans="1:9" s="76" customFormat="1" ht="15.75">
      <c r="A206" s="17"/>
      <c r="B206" s="11"/>
      <c r="C206" s="80"/>
      <c r="D206" s="16"/>
      <c r="E206" s="98"/>
      <c r="F206" s="98"/>
      <c r="G206" s="98"/>
      <c r="H206" s="98"/>
      <c r="I206" s="101"/>
    </row>
    <row r="207" spans="1:9" s="76" customFormat="1" ht="15.75">
      <c r="A207" s="81" t="s">
        <v>54</v>
      </c>
      <c r="B207" s="78">
        <v>230000</v>
      </c>
      <c r="C207" s="137" t="str">
        <f>VLOOKUP(B207,'[2]Tabela'!$A$7:$F$2418,2,FALSE)</f>
        <v>FERRAGENS</v>
      </c>
      <c r="D207" s="16"/>
      <c r="E207" s="98"/>
      <c r="F207" s="98"/>
      <c r="G207" s="98"/>
      <c r="H207" s="98"/>
      <c r="I207" s="101"/>
    </row>
    <row r="208" spans="1:9" s="76" customFormat="1" ht="15.75">
      <c r="A208" s="17" t="s">
        <v>55</v>
      </c>
      <c r="B208" s="93">
        <v>230803</v>
      </c>
      <c r="C208" s="138" t="str">
        <f>VLOOKUP(B208,'[2]Tabela'!$A$7:$F$2418,2,FALSE)</f>
        <v>CADEADO 30 MM</v>
      </c>
      <c r="D208" s="125" t="str">
        <f>VLOOKUP(B208,'[2]Tabela'!$A$7:$F$2418,3,FALSE)</f>
        <v>Un    </v>
      </c>
      <c r="E208" s="98">
        <v>8</v>
      </c>
      <c r="F208" s="132">
        <f>VLOOKUP(B208,'[2]Tabela'!$A$7:$F$2418,4,FALSE)</f>
        <v>7.6</v>
      </c>
      <c r="G208" s="132">
        <f>VLOOKUP(B208,'[2]Tabela'!$A$7:$F$2418,5,FALSE)</f>
        <v>0</v>
      </c>
      <c r="H208" s="98">
        <f>ROUND((F208+G208)*E208,2)</f>
        <v>60.8</v>
      </c>
      <c r="I208" s="103"/>
    </row>
    <row r="209" spans="1:9" s="76" customFormat="1" ht="15.75">
      <c r="A209" s="17"/>
      <c r="B209" s="11"/>
      <c r="C209" s="80"/>
      <c r="D209" s="16"/>
      <c r="E209" s="98"/>
      <c r="F209" s="105"/>
      <c r="G209" s="105"/>
      <c r="H209" s="105"/>
      <c r="I209" s="101">
        <f>SUM(H208)</f>
        <v>60.8</v>
      </c>
    </row>
    <row r="210" spans="1:9" s="76" customFormat="1" ht="15.75">
      <c r="A210" s="17"/>
      <c r="B210" s="11"/>
      <c r="C210" s="80"/>
      <c r="D210" s="16"/>
      <c r="E210" s="98"/>
      <c r="F210" s="105"/>
      <c r="G210" s="105"/>
      <c r="H210" s="105"/>
      <c r="I210" s="101"/>
    </row>
    <row r="211" spans="1:9" s="76" customFormat="1" ht="15.75">
      <c r="A211" s="81" t="s">
        <v>73</v>
      </c>
      <c r="B211" s="78">
        <v>260000</v>
      </c>
      <c r="C211" s="137" t="str">
        <f>VLOOKUP(B211,'[2]Tabela'!$A$7:$F$2418,2,FALSE)</f>
        <v>PINTURA</v>
      </c>
      <c r="D211" s="16"/>
      <c r="E211" s="98"/>
      <c r="F211" s="105"/>
      <c r="G211" s="105"/>
      <c r="H211" s="105"/>
      <c r="I211" s="101"/>
    </row>
    <row r="212" spans="1:9" s="76" customFormat="1" ht="15.75">
      <c r="A212" s="17" t="s">
        <v>74</v>
      </c>
      <c r="B212" s="11">
        <v>261000</v>
      </c>
      <c r="C212" s="138" t="str">
        <f>VLOOKUP(B212,'[2]Tabela'!$A$7:$F$2418,2,FALSE)</f>
        <v>PINTURA LATEX ACRILICA 2 DEMAOS C/SELADOR</v>
      </c>
      <c r="D212" s="125" t="str">
        <f>VLOOKUP(B212,'[2]Tabela'!$A$7:$F$2418,3,FALSE)</f>
        <v>m2    </v>
      </c>
      <c r="E212" s="98">
        <v>860.42</v>
      </c>
      <c r="F212" s="132">
        <f>VLOOKUP(B212,'[2]Tabela'!$A$7:$F$2418,4,FALSE)</f>
        <v>2.69</v>
      </c>
      <c r="G212" s="132">
        <f>VLOOKUP(B212,'[2]Tabela'!$A$7:$F$2418,5,FALSE)</f>
        <v>3.01</v>
      </c>
      <c r="H212" s="98">
        <f aca="true" t="shared" si="8" ref="H212:H218">ROUND((F212+G212)*E212,2)</f>
        <v>4904.39</v>
      </c>
      <c r="I212" s="101"/>
    </row>
    <row r="213" spans="1:9" s="76" customFormat="1" ht="14.25" customHeight="1">
      <c r="A213" s="17" t="s">
        <v>75</v>
      </c>
      <c r="B213" s="85">
        <v>261010</v>
      </c>
      <c r="C213" s="138" t="str">
        <f>VLOOKUP(B213,'[2]Tabela'!$A$7:$F$2418,2,FALSE)</f>
        <v>FUNDO SUPER GALVITE 1 DEMAO</v>
      </c>
      <c r="D213" s="125" t="str">
        <f>VLOOKUP(B213,'[2]Tabela'!$A$7:$F$2418,3,FALSE)</f>
        <v>m2    </v>
      </c>
      <c r="E213" s="98">
        <v>80.19</v>
      </c>
      <c r="F213" s="132">
        <f>VLOOKUP(B213,'[2]Tabela'!$A$7:$F$2418,4,FALSE)</f>
        <v>1.21</v>
      </c>
      <c r="G213" s="132">
        <f>VLOOKUP(B213,'[2]Tabela'!$A$7:$F$2418,5,FALSE)</f>
        <v>3.69</v>
      </c>
      <c r="H213" s="98">
        <f t="shared" si="8"/>
        <v>392.93</v>
      </c>
      <c r="I213" s="101"/>
    </row>
    <row r="214" spans="1:9" s="76" customFormat="1" ht="18" customHeight="1">
      <c r="A214" s="17" t="s">
        <v>76</v>
      </c>
      <c r="B214" s="85">
        <v>261503</v>
      </c>
      <c r="C214" s="138" t="str">
        <f>VLOOKUP(B214,'[2]Tabela'!$A$7:$F$2418,2,FALSE)</f>
        <v>PINT.ESMALTE 2 DEM. ESQ.FERRO (S/FUNDO ANTICOR.)</v>
      </c>
      <c r="D214" s="125" t="str">
        <f>VLOOKUP(B214,'[2]Tabela'!$A$7:$F$2418,3,FALSE)</f>
        <v>m2    </v>
      </c>
      <c r="E214" s="98">
        <f>+E213</f>
        <v>80.19</v>
      </c>
      <c r="F214" s="132">
        <f>VLOOKUP(B214,'[2]Tabela'!$A$7:$F$2418,4,FALSE)</f>
        <v>2.21</v>
      </c>
      <c r="G214" s="132">
        <f>VLOOKUP(B214,'[2]Tabela'!$A$7:$F$2418,5,FALSE)</f>
        <v>8.61</v>
      </c>
      <c r="H214" s="98">
        <f t="shared" si="8"/>
        <v>867.66</v>
      </c>
      <c r="I214" s="101"/>
    </row>
    <row r="215" spans="1:9" s="76" customFormat="1" ht="30">
      <c r="A215" s="17" t="s">
        <v>77</v>
      </c>
      <c r="B215" s="11">
        <v>261611</v>
      </c>
      <c r="C215" s="138" t="str">
        <f>VLOOKUP(B215,'[2]Tabela'!$A$7:$F$2418,2,FALSE)</f>
        <v>PINTURA  ALQUIDICA BRILHANTE D.F. 2 DEMÃOS = 50 MÍCRONS</v>
      </c>
      <c r="D215" s="125" t="str">
        <f>VLOOKUP(B215,'[2]Tabela'!$A$7:$F$2418,3,FALSE)</f>
        <v>m2    </v>
      </c>
      <c r="E215" s="98">
        <f>+E182</f>
        <v>54.4</v>
      </c>
      <c r="F215" s="132">
        <f>VLOOKUP(B215,'[2]Tabela'!$A$7:$F$2418,4,FALSE)</f>
        <v>4.5</v>
      </c>
      <c r="G215" s="132">
        <f>VLOOKUP(B215,'[2]Tabela'!$A$7:$F$2418,5,FALSE)</f>
        <v>1.48</v>
      </c>
      <c r="H215" s="98">
        <f t="shared" si="8"/>
        <v>325.31</v>
      </c>
      <c r="I215" s="101"/>
    </row>
    <row r="216" spans="1:9" s="76" customFormat="1" ht="15.75">
      <c r="A216" s="17" t="s">
        <v>78</v>
      </c>
      <c r="B216" s="11">
        <v>261700</v>
      </c>
      <c r="C216" s="138" t="str">
        <f>VLOOKUP(B216,'[2]Tabela'!$A$7:$F$2418,2,FALSE)</f>
        <v>DEMARC.QUADRA/VAGAS TINTA POLIESPORTIVA</v>
      </c>
      <c r="D216" s="125" t="str">
        <f>VLOOKUP(B216,'[2]Tabela'!$A$7:$F$2418,3,FALSE)</f>
        <v>ML    </v>
      </c>
      <c r="E216" s="98">
        <v>243.7</v>
      </c>
      <c r="F216" s="132">
        <f>VLOOKUP(B216,'[2]Tabela'!$A$7:$F$2418,4,FALSE)</f>
        <v>0.27</v>
      </c>
      <c r="G216" s="132">
        <f>VLOOKUP(B216,'[2]Tabela'!$A$7:$F$2418,5,FALSE)</f>
        <v>3.5</v>
      </c>
      <c r="H216" s="98">
        <f t="shared" si="8"/>
        <v>918.75</v>
      </c>
      <c r="I216" s="101"/>
    </row>
    <row r="217" spans="1:9" s="76" customFormat="1" ht="15.75">
      <c r="A217" s="17" t="s">
        <v>79</v>
      </c>
      <c r="B217" s="11">
        <v>260204</v>
      </c>
      <c r="C217" s="138" t="str">
        <f>VLOOKUP(B217,'[2]Tabela'!$A$7:$F$2418,2,FALSE)</f>
        <v>CAIAÇAO 2 DEMAOS EM POSTE/ VIGAS E MEIO FIO(OC)</v>
      </c>
      <c r="D217" s="125" t="str">
        <f>VLOOKUP(B217,'[2]Tabela'!$A$7:$F$2418,3,FALSE)</f>
        <v>m2    </v>
      </c>
      <c r="E217" s="98">
        <v>463.19</v>
      </c>
      <c r="F217" s="132">
        <f>VLOOKUP(B217,'[2]Tabela'!$A$7:$F$2418,4,FALSE)</f>
        <v>0.29</v>
      </c>
      <c r="G217" s="132">
        <f>VLOOKUP(B217,'[2]Tabela'!$A$7:$F$2418,5,FALSE)</f>
        <v>1.24</v>
      </c>
      <c r="H217" s="98">
        <f t="shared" si="8"/>
        <v>708.68</v>
      </c>
      <c r="I217" s="101"/>
    </row>
    <row r="218" spans="1:9" s="76" customFormat="1" ht="15.75">
      <c r="A218" s="17" t="s">
        <v>80</v>
      </c>
      <c r="B218" s="11">
        <v>261703</v>
      </c>
      <c r="C218" s="138" t="str">
        <f>VLOOKUP(B218,'[2]Tabela'!$A$7:$F$2418,2,FALSE)</f>
        <v>PINT.POLIESPORTIVA - 2 DEM.(PISOS E CIMENTADOS)</v>
      </c>
      <c r="D218" s="125" t="str">
        <f>VLOOKUP(B218,'[2]Tabela'!$A$7:$F$2418,3,FALSE)</f>
        <v>m2    </v>
      </c>
      <c r="E218" s="98">
        <v>8.89</v>
      </c>
      <c r="F218" s="132">
        <f>VLOOKUP(B218,'[2]Tabela'!$A$7:$F$2418,4,FALSE)</f>
        <v>1.37</v>
      </c>
      <c r="G218" s="132">
        <f>VLOOKUP(B218,'[2]Tabela'!$A$7:$F$2418,5,FALSE)</f>
        <v>3.39</v>
      </c>
      <c r="H218" s="98">
        <f t="shared" si="8"/>
        <v>42.32</v>
      </c>
      <c r="I218" s="101"/>
    </row>
    <row r="219" spans="1:9" s="76" customFormat="1" ht="15.75">
      <c r="A219" s="17"/>
      <c r="B219" s="11"/>
      <c r="C219" s="129"/>
      <c r="D219" s="16"/>
      <c r="E219" s="98"/>
      <c r="F219" s="98"/>
      <c r="G219" s="98"/>
      <c r="H219" s="98"/>
      <c r="I219" s="101">
        <f>SUM(H212:H218)</f>
        <v>8160.040000000001</v>
      </c>
    </row>
    <row r="220" spans="1:9" s="76" customFormat="1" ht="15.75">
      <c r="A220" s="17"/>
      <c r="B220" s="11"/>
      <c r="C220" s="80"/>
      <c r="D220" s="16"/>
      <c r="E220" s="98"/>
      <c r="F220" s="98"/>
      <c r="G220" s="98"/>
      <c r="H220" s="98"/>
      <c r="I220" s="101"/>
    </row>
    <row r="221" spans="1:9" s="76" customFormat="1" ht="15.75">
      <c r="A221" s="81" t="s">
        <v>81</v>
      </c>
      <c r="B221" s="78">
        <v>270000</v>
      </c>
      <c r="C221" s="137" t="str">
        <f>VLOOKUP(B221,'[2]Tabela'!$A$7:$F$2418,2,FALSE)</f>
        <v>DIVERSOS</v>
      </c>
      <c r="D221" s="16"/>
      <c r="E221" s="98"/>
      <c r="F221" s="98"/>
      <c r="G221" s="98"/>
      <c r="H221" s="98"/>
      <c r="I221" s="101"/>
    </row>
    <row r="222" spans="1:9" s="76" customFormat="1" ht="30">
      <c r="A222" s="17" t="s">
        <v>82</v>
      </c>
      <c r="B222" s="11">
        <v>270201</v>
      </c>
      <c r="C222" s="138" t="str">
        <f>VLOOKUP(B222,'[2]Tabela'!$A$7:$F$2418,2,FALSE)</f>
        <v>PLANTIO GRAMA BATATAIS PLACA C/IRRIG.E TERRA VEG.(OC) A&lt;11.000M2</v>
      </c>
      <c r="D222" s="125" t="str">
        <f>VLOOKUP(B222,'[2]Tabela'!$A$7:$F$2418,3,FALSE)</f>
        <v>m2    </v>
      </c>
      <c r="E222" s="98">
        <v>851.7</v>
      </c>
      <c r="F222" s="132">
        <f>VLOOKUP(B222,'[2]Tabela'!$A$7:$F$2418,4,FALSE)</f>
        <v>2.3</v>
      </c>
      <c r="G222" s="132">
        <f>VLOOKUP(B222,'[2]Tabela'!$A$7:$F$2418,5,FALSE)</f>
        <v>2.81</v>
      </c>
      <c r="H222" s="98">
        <f>ROUND((F222+G222)*E222,2)</f>
        <v>4352.19</v>
      </c>
      <c r="I222" s="101"/>
    </row>
    <row r="223" spans="1:9" s="76" customFormat="1" ht="15.75">
      <c r="A223" s="17" t="s">
        <v>359</v>
      </c>
      <c r="B223" s="11">
        <v>271713</v>
      </c>
      <c r="C223" s="138" t="str">
        <f>VLOOKUP(B223,'[2]Tabela'!$A$7:$F$2418,2,FALSE)</f>
        <v>MEIO FIO CONCR.15X30X100 FC28=30 MPA-PRE-MOLD.</v>
      </c>
      <c r="D223" s="125" t="str">
        <f>VLOOKUP(B223,'[2]Tabela'!$A$7:$F$2418,3,FALSE)</f>
        <v>M     </v>
      </c>
      <c r="E223" s="98">
        <v>617.59</v>
      </c>
      <c r="F223" s="132">
        <f>VLOOKUP(B223,'[2]Tabela'!$A$7:$F$2418,4,FALSE)</f>
        <v>8.78</v>
      </c>
      <c r="G223" s="132">
        <f>VLOOKUP(B223,'[2]Tabela'!$A$7:$F$2418,5,FALSE)</f>
        <v>12.82</v>
      </c>
      <c r="H223" s="98">
        <f>ROUND((F223+G223)*E223,2)</f>
        <v>13339.94</v>
      </c>
      <c r="I223" s="101"/>
    </row>
    <row r="224" spans="1:9" s="76" customFormat="1" ht="15" customHeight="1">
      <c r="A224" s="17" t="s">
        <v>360</v>
      </c>
      <c r="B224" s="85">
        <v>271303</v>
      </c>
      <c r="C224" s="293" t="str">
        <f>VLOOKUP(B224,'[2]Tabela'!$A$7:$F$2418,2,FALSE)</f>
        <v>BANCO DE CONCRETO POLIDO</v>
      </c>
      <c r="D224" s="294" t="str">
        <f>VLOOKUP(B224,'[2]Tabela'!$A$7:$F$2418,3,FALSE)</f>
        <v>ML    </v>
      </c>
      <c r="E224" s="295">
        <v>8</v>
      </c>
      <c r="F224" s="296">
        <f>VLOOKUP(B224,'[2]Tabela'!$A$7:$F$2418,4,FALSE)</f>
        <v>18.15</v>
      </c>
      <c r="G224" s="296">
        <f>VLOOKUP(B224,'[2]Tabela'!$A$7:$F$2418,5,FALSE)</f>
        <v>20.85</v>
      </c>
      <c r="H224" s="98">
        <f>ROUND((F224+G224)*E224,2)</f>
        <v>312</v>
      </c>
      <c r="I224" s="101"/>
    </row>
    <row r="225" spans="1:9" s="76" customFormat="1" ht="15" customHeight="1">
      <c r="A225" s="17" t="s">
        <v>361</v>
      </c>
      <c r="B225" s="18">
        <v>271803</v>
      </c>
      <c r="C225" s="138" t="str">
        <f>VLOOKUP(B225,'[2]Tabela'!$A$7:$F$2418,2,FALSE)</f>
        <v>LADRILHO HIDRAULICO DE DUAS CORES (S/LASTRO)</v>
      </c>
      <c r="D225" s="125" t="str">
        <f>VLOOKUP(B225,'[2]Tabela'!$A$7:$F$2418,3,FALSE)</f>
        <v>m2    </v>
      </c>
      <c r="E225" s="170">
        <v>1.14</v>
      </c>
      <c r="F225" s="132">
        <f>VLOOKUP(B225,'[2]Tabela'!$A$7:$F$2418,4,FALSE)</f>
        <v>49</v>
      </c>
      <c r="G225" s="132">
        <f>VLOOKUP(B225,'[2]Tabela'!$A$7:$F$2418,5,FALSE)</f>
        <v>9.21</v>
      </c>
      <c r="H225" s="98">
        <f>ROUND((F225+G225)*E225,2)</f>
        <v>66.36</v>
      </c>
      <c r="I225" s="101"/>
    </row>
    <row r="226" spans="1:9" s="76" customFormat="1" ht="15" customHeight="1">
      <c r="A226" s="17" t="s">
        <v>364</v>
      </c>
      <c r="B226" s="85" t="s">
        <v>56</v>
      </c>
      <c r="C226" s="191" t="s">
        <v>482</v>
      </c>
      <c r="D226" s="6" t="s">
        <v>160</v>
      </c>
      <c r="E226" s="98">
        <f>1.2*12+1.45*2</f>
        <v>17.299999999999997</v>
      </c>
      <c r="F226" s="132">
        <f>+'[8]Acessibilidade'!$I$10</f>
        <v>6</v>
      </c>
      <c r="G226" s="132">
        <f>+'[8]Acessibilidade'!$J$10</f>
        <v>2.4299999999999997</v>
      </c>
      <c r="H226" s="98">
        <f aca="true" t="shared" si="9" ref="H226:H232">ROUND((F226+G226)*E226,2)</f>
        <v>145.84</v>
      </c>
      <c r="I226" s="101"/>
    </row>
    <row r="227" spans="1:9" s="76" customFormat="1" ht="15.75">
      <c r="A227" s="17" t="s">
        <v>365</v>
      </c>
      <c r="B227" s="85" t="s">
        <v>56</v>
      </c>
      <c r="C227" s="86" t="s">
        <v>123</v>
      </c>
      <c r="D227" s="84" t="s">
        <v>58</v>
      </c>
      <c r="E227" s="98">
        <v>3</v>
      </c>
      <c r="F227" s="98">
        <f>+'[8]Diversos'!$I$26</f>
        <v>18</v>
      </c>
      <c r="G227" s="98">
        <f>+'[8]Diversos'!$J$26</f>
        <v>4.24</v>
      </c>
      <c r="H227" s="98">
        <f t="shared" si="9"/>
        <v>66.72</v>
      </c>
      <c r="I227" s="101"/>
    </row>
    <row r="228" spans="1:9" s="76" customFormat="1" ht="15.75">
      <c r="A228" s="17" t="s">
        <v>366</v>
      </c>
      <c r="B228" s="85" t="s">
        <v>56</v>
      </c>
      <c r="C228" s="86" t="s">
        <v>483</v>
      </c>
      <c r="D228" s="84" t="s">
        <v>58</v>
      </c>
      <c r="E228" s="98">
        <v>200</v>
      </c>
      <c r="F228" s="98">
        <f>+'[8]Diversos'!$I$44</f>
        <v>0.4</v>
      </c>
      <c r="G228" s="98">
        <f>+'[8]Diversos'!$J$44</f>
        <v>4.24</v>
      </c>
      <c r="H228" s="98">
        <f t="shared" si="9"/>
        <v>928</v>
      </c>
      <c r="I228" s="101"/>
    </row>
    <row r="229" spans="1:9" s="76" customFormat="1" ht="15.75">
      <c r="A229" s="17" t="s">
        <v>486</v>
      </c>
      <c r="B229" s="85" t="s">
        <v>56</v>
      </c>
      <c r="C229" s="86" t="s">
        <v>484</v>
      </c>
      <c r="D229" s="84" t="s">
        <v>95</v>
      </c>
      <c r="E229" s="98">
        <v>35</v>
      </c>
      <c r="F229" s="98">
        <f>+'[8]Diversos'!$I$77</f>
        <v>4</v>
      </c>
      <c r="G229" s="98">
        <f>+'[8]Diversos'!$J$77</f>
        <v>4.24</v>
      </c>
      <c r="H229" s="98">
        <f t="shared" si="9"/>
        <v>288.4</v>
      </c>
      <c r="I229" s="101"/>
    </row>
    <row r="230" spans="1:9" s="76" customFormat="1" ht="15.75">
      <c r="A230" s="17" t="s">
        <v>487</v>
      </c>
      <c r="B230" s="85" t="s">
        <v>56</v>
      </c>
      <c r="C230" s="5" t="s">
        <v>485</v>
      </c>
      <c r="D230" s="84" t="s">
        <v>95</v>
      </c>
      <c r="E230" s="98">
        <v>6</v>
      </c>
      <c r="F230" s="98">
        <f>+'[8]Diversos'!$I$60</f>
        <v>40</v>
      </c>
      <c r="G230" s="98">
        <f>+'[8]Diversos'!$J$60</f>
        <v>4.24</v>
      </c>
      <c r="H230" s="98">
        <f t="shared" si="9"/>
        <v>265.44</v>
      </c>
      <c r="I230" s="101"/>
    </row>
    <row r="231" spans="1:9" s="76" customFormat="1" ht="15.75">
      <c r="A231" s="17" t="s">
        <v>489</v>
      </c>
      <c r="B231" s="85" t="s">
        <v>56</v>
      </c>
      <c r="C231" s="5" t="s">
        <v>152</v>
      </c>
      <c r="D231" s="84" t="s">
        <v>95</v>
      </c>
      <c r="E231" s="98">
        <v>1</v>
      </c>
      <c r="F231" s="98">
        <f>+'[8]Diversos'!$I$9</f>
        <v>20</v>
      </c>
      <c r="G231" s="98">
        <f>+'[8]Diversos'!$J$9</f>
        <v>4.24</v>
      </c>
      <c r="H231" s="98">
        <f t="shared" si="9"/>
        <v>24.24</v>
      </c>
      <c r="I231" s="101"/>
    </row>
    <row r="232" spans="1:9" s="76" customFormat="1" ht="45">
      <c r="A232" s="17" t="s">
        <v>491</v>
      </c>
      <c r="B232" s="85" t="s">
        <v>56</v>
      </c>
      <c r="C232" s="5" t="s">
        <v>488</v>
      </c>
      <c r="D232" s="84" t="s">
        <v>95</v>
      </c>
      <c r="E232" s="98">
        <v>1</v>
      </c>
      <c r="F232" s="98">
        <f>+'[8]Diversos'!$I$96</f>
        <v>7995</v>
      </c>
      <c r="G232" s="98">
        <f>+'[8]Diversos'!$J$96</f>
        <v>0</v>
      </c>
      <c r="H232" s="98">
        <f t="shared" si="9"/>
        <v>7995</v>
      </c>
      <c r="I232" s="101"/>
    </row>
    <row r="233" spans="1:9" s="76" customFormat="1" ht="15.75">
      <c r="A233" s="17"/>
      <c r="B233" s="85"/>
      <c r="C233" s="80"/>
      <c r="D233" s="16"/>
      <c r="E233" s="98"/>
      <c r="F233" s="98"/>
      <c r="G233" s="98"/>
      <c r="H233" s="98"/>
      <c r="I233" s="102">
        <f>SUM(H222:H232)</f>
        <v>27784.130000000005</v>
      </c>
    </row>
    <row r="234" spans="1:9" s="76" customFormat="1" ht="15.75">
      <c r="A234" s="17"/>
      <c r="B234" s="85"/>
      <c r="C234" s="80"/>
      <c r="D234" s="16"/>
      <c r="E234" s="98"/>
      <c r="F234" s="98"/>
      <c r="G234" s="98"/>
      <c r="H234" s="98"/>
      <c r="I234" s="101"/>
    </row>
    <row r="235" spans="1:9" s="76" customFormat="1" ht="15.75">
      <c r="A235" s="14" t="s">
        <v>367</v>
      </c>
      <c r="B235" s="14" t="s">
        <v>56</v>
      </c>
      <c r="C235" s="15" t="s">
        <v>480</v>
      </c>
      <c r="D235" s="16"/>
      <c r="E235" s="98"/>
      <c r="F235" s="98"/>
      <c r="G235" s="98"/>
      <c r="H235" s="98"/>
      <c r="I235" s="104"/>
    </row>
    <row r="236" spans="1:9" s="76" customFormat="1" ht="15" customHeight="1">
      <c r="A236" s="18" t="s">
        <v>368</v>
      </c>
      <c r="B236" s="18">
        <v>40101</v>
      </c>
      <c r="C236" s="138" t="str">
        <f>VLOOKUP(B236,'[2]Tabela'!$A$7:$F$2418,2,FALSE)</f>
        <v>ESCAVACAO MANUAL DE VALAS &lt; 1 MTS. (OBRAS CIVIS)</v>
      </c>
      <c r="D236" s="125" t="str">
        <f>VLOOKUP(B236,'[2]Tabela'!$A$7:$F$2418,3,FALSE)</f>
        <v>m3    </v>
      </c>
      <c r="E236" s="170">
        <v>1.44</v>
      </c>
      <c r="F236" s="132">
        <f>VLOOKUP(B236,'[2]Tabela'!$A$7:$F$2418,4,FALSE)</f>
        <v>0</v>
      </c>
      <c r="G236" s="132">
        <f>VLOOKUP(B236,'[2]Tabela'!$A$7:$F$2418,5,FALSE)</f>
        <v>13.6</v>
      </c>
      <c r="H236" s="98">
        <f>ROUND((F236+G236)*E236,2)</f>
        <v>19.58</v>
      </c>
      <c r="I236" s="104"/>
    </row>
    <row r="237" spans="1:9" s="76" customFormat="1" ht="15.75">
      <c r="A237" s="18" t="s">
        <v>369</v>
      </c>
      <c r="B237" s="18">
        <v>41002</v>
      </c>
      <c r="C237" s="138" t="str">
        <f>VLOOKUP(B237,'[2]Tabela'!$A$7:$F$2418,2,FALSE)</f>
        <v>APILOAMENTO</v>
      </c>
      <c r="D237" s="125" t="str">
        <f>VLOOKUP(B237,'[2]Tabela'!$A$7:$F$2418,3,FALSE)</f>
        <v>m2    </v>
      </c>
      <c r="E237" s="170">
        <v>10.620000000000001</v>
      </c>
      <c r="F237" s="132">
        <f>VLOOKUP(B237,'[2]Tabela'!$A$7:$F$2418,4,FALSE)</f>
        <v>0</v>
      </c>
      <c r="G237" s="132">
        <f>VLOOKUP(B237,'[2]Tabela'!$A$7:$F$2418,5,FALSE)</f>
        <v>2.12</v>
      </c>
      <c r="H237" s="98">
        <f aca="true" t="shared" si="10" ref="H237:H242">ROUND((F237+G237)*E237,2)</f>
        <v>22.51</v>
      </c>
      <c r="I237" s="104"/>
    </row>
    <row r="238" spans="1:9" s="76" customFormat="1" ht="15.75">
      <c r="A238" s="18" t="s">
        <v>370</v>
      </c>
      <c r="B238" s="18">
        <v>220050</v>
      </c>
      <c r="C238" s="138" t="str">
        <f>VLOOKUP(B238,'[2]Tabela'!$A$7:$F$2418,2,FALSE)</f>
        <v>LASTRO DE CONCRETO SEM IMPERM.1:3:6</v>
      </c>
      <c r="D238" s="125" t="str">
        <f>VLOOKUP(B238,'[2]Tabela'!$A$7:$F$2418,3,FALSE)</f>
        <v>m2    </v>
      </c>
      <c r="E238" s="170">
        <v>10.620000000000001</v>
      </c>
      <c r="F238" s="132">
        <f>VLOOKUP(B238,'[2]Tabela'!$A$7:$F$2418,4,FALSE)</f>
        <v>7.86</v>
      </c>
      <c r="G238" s="132">
        <f>VLOOKUP(B238,'[2]Tabela'!$A$7:$F$2418,5,FALSE)</f>
        <v>3.89</v>
      </c>
      <c r="H238" s="98">
        <f t="shared" si="10"/>
        <v>124.79</v>
      </c>
      <c r="I238" s="104"/>
    </row>
    <row r="239" spans="1:9" s="76" customFormat="1" ht="30">
      <c r="A239" s="18" t="s">
        <v>371</v>
      </c>
      <c r="B239" s="18" t="s">
        <v>56</v>
      </c>
      <c r="C239" s="5" t="s">
        <v>96</v>
      </c>
      <c r="D239" s="16" t="s">
        <v>58</v>
      </c>
      <c r="E239" s="170">
        <v>3</v>
      </c>
      <c r="F239" s="98">
        <f>+'[8]Acessibilidade'!$I$27</f>
        <v>14.260000000000002</v>
      </c>
      <c r="G239" s="98">
        <f>+'[8]Acessibilidade'!$J$27</f>
        <v>6.140000000000001</v>
      </c>
      <c r="H239" s="98">
        <f t="shared" si="10"/>
        <v>61.2</v>
      </c>
      <c r="I239" s="104"/>
    </row>
    <row r="240" spans="1:9" s="76" customFormat="1" ht="30">
      <c r="A240" s="18" t="s">
        <v>372</v>
      </c>
      <c r="B240" s="18" t="s">
        <v>56</v>
      </c>
      <c r="C240" s="5" t="s">
        <v>97</v>
      </c>
      <c r="D240" s="16" t="s">
        <v>58</v>
      </c>
      <c r="E240" s="170">
        <v>3</v>
      </c>
      <c r="F240" s="98">
        <f>+'[8]Acessibilidade'!$I$56</f>
        <v>11.269999999999998</v>
      </c>
      <c r="G240" s="98">
        <f>+'[8]Acessibilidade'!$J$56</f>
        <v>5</v>
      </c>
      <c r="H240" s="98">
        <f>ROUND((F240+G240)*E240,2)</f>
        <v>48.81</v>
      </c>
      <c r="I240" s="104"/>
    </row>
    <row r="241" spans="1:9" s="76" customFormat="1" ht="31.5" customHeight="1">
      <c r="A241" s="18" t="s">
        <v>373</v>
      </c>
      <c r="B241" s="18" t="s">
        <v>56</v>
      </c>
      <c r="C241" s="5" t="s">
        <v>98</v>
      </c>
      <c r="D241" s="16" t="s">
        <v>58</v>
      </c>
      <c r="E241" s="170">
        <v>6</v>
      </c>
      <c r="F241" s="98">
        <f>+'[8]Acessibilidade'!$I$93</f>
        <v>7.74</v>
      </c>
      <c r="G241" s="98">
        <f>+'[8]Acessibilidade'!$J$93</f>
        <v>3.77</v>
      </c>
      <c r="H241" s="98">
        <f t="shared" si="10"/>
        <v>69.06</v>
      </c>
      <c r="I241" s="104"/>
    </row>
    <row r="242" spans="1:9" s="76" customFormat="1" ht="15.75">
      <c r="A242" s="18" t="s">
        <v>374</v>
      </c>
      <c r="B242" s="18">
        <v>271803</v>
      </c>
      <c r="C242" s="138" t="str">
        <f>VLOOKUP(B242,'[2]Tabela'!$A$7:$F$2418,2,FALSE)</f>
        <v>LADRILHO HIDRAULICO DE DUAS CORES (S/LASTRO)</v>
      </c>
      <c r="D242" s="125" t="str">
        <f>VLOOKUP(B242,'[2]Tabela'!$A$7:$F$2418,3,FALSE)</f>
        <v>m2    </v>
      </c>
      <c r="E242" s="170">
        <v>4.199999999999999</v>
      </c>
      <c r="F242" s="132">
        <f>VLOOKUP(B242,'[2]Tabela'!$A$7:$F$2418,4,FALSE)</f>
        <v>49</v>
      </c>
      <c r="G242" s="132">
        <f>VLOOKUP(B242,'[2]Tabela'!$A$7:$F$2418,5,FALSE)</f>
        <v>9.21</v>
      </c>
      <c r="H242" s="98">
        <f t="shared" si="10"/>
        <v>244.48</v>
      </c>
      <c r="I242" s="104"/>
    </row>
    <row r="243" spans="1:9" s="76" customFormat="1" ht="15.75">
      <c r="A243" s="16"/>
      <c r="B243" s="95"/>
      <c r="C243" s="80"/>
      <c r="D243" s="16"/>
      <c r="E243" s="98"/>
      <c r="F243" s="105"/>
      <c r="G243" s="105"/>
      <c r="H243" s="105"/>
      <c r="I243" s="102">
        <f>SUM(H236:H242)</f>
        <v>590.43</v>
      </c>
    </row>
    <row r="244" spans="1:9" s="76" customFormat="1" ht="15.75">
      <c r="A244" s="16"/>
      <c r="B244" s="95"/>
      <c r="C244" s="131"/>
      <c r="D244" s="16"/>
      <c r="E244" s="132"/>
      <c r="F244" s="133"/>
      <c r="G244" s="133"/>
      <c r="H244" s="105"/>
      <c r="I244" s="101"/>
    </row>
    <row r="245" spans="1:11" s="76" customFormat="1" ht="15.75">
      <c r="A245" s="16"/>
      <c r="B245" s="95"/>
      <c r="C245" s="57" t="s">
        <v>99</v>
      </c>
      <c r="D245" s="16"/>
      <c r="E245" s="132"/>
      <c r="F245" s="133"/>
      <c r="G245" s="133"/>
      <c r="H245" s="101"/>
      <c r="I245" s="101">
        <f>SUM(I9:I243)</f>
        <v>244213.25000000003</v>
      </c>
      <c r="K245" s="187"/>
    </row>
    <row r="246" spans="1:9" s="76" customFormat="1" ht="15.75">
      <c r="A246" s="171"/>
      <c r="B246" s="171"/>
      <c r="C246" s="172" t="s">
        <v>139</v>
      </c>
      <c r="D246" s="171"/>
      <c r="E246" s="173"/>
      <c r="F246" s="174"/>
      <c r="G246" s="174"/>
      <c r="H246" s="174"/>
      <c r="I246" s="175">
        <f>I245*22%</f>
        <v>53726.91500000001</v>
      </c>
    </row>
    <row r="247" spans="1:9" s="76" customFormat="1" ht="15.75">
      <c r="A247" s="176"/>
      <c r="B247" s="176"/>
      <c r="C247" s="172" t="s">
        <v>141</v>
      </c>
      <c r="D247" s="176"/>
      <c r="E247" s="177"/>
      <c r="F247" s="178"/>
      <c r="G247" s="178"/>
      <c r="H247" s="178"/>
      <c r="I247" s="179">
        <f>SUM(I245:I246)</f>
        <v>297940.16500000004</v>
      </c>
    </row>
    <row r="248" spans="1:9" s="76" customFormat="1" ht="15.75">
      <c r="A248" s="16"/>
      <c r="B248" s="95"/>
      <c r="C248" s="94"/>
      <c r="D248" s="16"/>
      <c r="E248" s="98"/>
      <c r="F248" s="105"/>
      <c r="G248" s="105"/>
      <c r="H248" s="101"/>
      <c r="I248" s="101"/>
    </row>
    <row r="249" spans="1:9" s="76" customFormat="1" ht="15.75">
      <c r="A249" s="16"/>
      <c r="B249" s="95"/>
      <c r="C249" s="94"/>
      <c r="D249" s="16"/>
      <c r="E249" s="98"/>
      <c r="F249" s="105"/>
      <c r="G249" s="105"/>
      <c r="H249" s="101"/>
      <c r="I249" s="101"/>
    </row>
    <row r="250" spans="1:9" s="76" customFormat="1" ht="15.75">
      <c r="A250" s="81" t="s">
        <v>379</v>
      </c>
      <c r="B250" s="89">
        <v>150000</v>
      </c>
      <c r="C250" s="137" t="str">
        <f>VLOOKUP(B250,'[2]Tabela'!$A$7:$F$2418,2,FALSE)</f>
        <v>ESTRUTURAS METALICAS</v>
      </c>
      <c r="D250" s="16"/>
      <c r="E250" s="98"/>
      <c r="F250" s="98"/>
      <c r="G250" s="98"/>
      <c r="H250" s="98"/>
      <c r="I250" s="101"/>
    </row>
    <row r="251" spans="1:9" s="76" customFormat="1" ht="15.75">
      <c r="A251" s="55" t="s">
        <v>380</v>
      </c>
      <c r="B251" s="90">
        <v>150103</v>
      </c>
      <c r="C251" s="138" t="str">
        <f>VLOOKUP(B251,'[2]Tabela'!$A$7:$F$2418,2,FALSE)</f>
        <v>ESTRUTURA EM ACO TIPO USI SAC-300</v>
      </c>
      <c r="D251" s="125" t="str">
        <f>VLOOKUP(B251,'[2]Tabela'!$A$7:$F$2418,3,FALSE)</f>
        <v>Kg    </v>
      </c>
      <c r="E251" s="98">
        <v>436</v>
      </c>
      <c r="F251" s="132">
        <f>VLOOKUP(B251,'[2]Tabela'!$A$7:$F$2418,4,FALSE)</f>
        <v>7.75</v>
      </c>
      <c r="G251" s="132">
        <f>VLOOKUP(B251,'[2]Tabela'!$A$7:$F$2418,5,FALSE)</f>
        <v>0</v>
      </c>
      <c r="H251" s="98">
        <f>ROUND((F251+G251)*E251,2)</f>
        <v>3379</v>
      </c>
      <c r="I251" s="102"/>
    </row>
    <row r="252" spans="1:11" s="76" customFormat="1" ht="15.75">
      <c r="A252" s="17"/>
      <c r="B252" s="91"/>
      <c r="C252" s="80"/>
      <c r="D252" s="16"/>
      <c r="E252" s="98"/>
      <c r="F252" s="98"/>
      <c r="G252" s="98"/>
      <c r="H252" s="98"/>
      <c r="I252" s="101">
        <f>SUM(H251:H251)</f>
        <v>3379</v>
      </c>
      <c r="K252" s="187"/>
    </row>
    <row r="253" spans="1:9" s="76" customFormat="1" ht="15.75">
      <c r="A253" s="16"/>
      <c r="B253" s="95"/>
      <c r="C253" s="94"/>
      <c r="D253" s="16"/>
      <c r="E253" s="98"/>
      <c r="F253" s="105"/>
      <c r="G253" s="105"/>
      <c r="H253" s="101"/>
      <c r="I253" s="101"/>
    </row>
    <row r="254" spans="1:9" s="76" customFormat="1" ht="15.75">
      <c r="A254" s="16"/>
      <c r="B254" s="95"/>
      <c r="C254" s="57" t="s">
        <v>99</v>
      </c>
      <c r="D254" s="16"/>
      <c r="E254" s="132"/>
      <c r="F254" s="133"/>
      <c r="G254" s="133"/>
      <c r="H254" s="101"/>
      <c r="I254" s="101">
        <f>I252</f>
        <v>3379</v>
      </c>
    </row>
    <row r="255" spans="1:9" s="76" customFormat="1" ht="15.75">
      <c r="A255" s="176"/>
      <c r="B255" s="176"/>
      <c r="C255" s="180" t="s">
        <v>142</v>
      </c>
      <c r="D255" s="176"/>
      <c r="E255" s="181"/>
      <c r="F255" s="178"/>
      <c r="G255" s="178"/>
      <c r="H255" s="178"/>
      <c r="I255" s="179">
        <f>I254*14.5%</f>
        <v>489.955</v>
      </c>
    </row>
    <row r="256" spans="1:9" s="76" customFormat="1" ht="15.75">
      <c r="A256" s="176"/>
      <c r="B256" s="176"/>
      <c r="C256" s="180" t="s">
        <v>141</v>
      </c>
      <c r="D256" s="176"/>
      <c r="E256" s="177"/>
      <c r="F256" s="178"/>
      <c r="G256" s="178"/>
      <c r="H256" s="178"/>
      <c r="I256" s="179">
        <f>SUM(I254:I255)</f>
        <v>3868.955</v>
      </c>
    </row>
    <row r="257" spans="1:9" s="76" customFormat="1" ht="15.75">
      <c r="A257" s="18"/>
      <c r="B257" s="18"/>
      <c r="C257" s="134"/>
      <c r="D257" s="134"/>
      <c r="E257" s="135"/>
      <c r="F257" s="7"/>
      <c r="G257" s="7"/>
      <c r="H257" s="7"/>
      <c r="I257" s="136"/>
    </row>
    <row r="258" spans="1:9" s="76" customFormat="1" ht="15.75">
      <c r="A258" s="182"/>
      <c r="B258" s="182"/>
      <c r="C258" s="183" t="s">
        <v>143</v>
      </c>
      <c r="D258" s="183"/>
      <c r="E258" s="184"/>
      <c r="F258" s="185"/>
      <c r="G258" s="185"/>
      <c r="H258" s="185"/>
      <c r="I258" s="186">
        <f>+I256+I247</f>
        <v>301809.12000000005</v>
      </c>
    </row>
    <row r="259" spans="1:9" s="76" customFormat="1" ht="15.75">
      <c r="A259" s="16"/>
      <c r="B259" s="95"/>
      <c r="C259" s="94"/>
      <c r="D259" s="16"/>
      <c r="E259" s="98"/>
      <c r="F259" s="105"/>
      <c r="G259" s="105"/>
      <c r="H259" s="101"/>
      <c r="I259" s="101"/>
    </row>
    <row r="260" ht="15" customHeight="1"/>
    <row r="261" spans="1:9" ht="30" customHeight="1">
      <c r="A261" s="298" t="s">
        <v>140</v>
      </c>
      <c r="B261" s="303"/>
      <c r="C261" s="303"/>
      <c r="D261" s="303"/>
      <c r="E261" s="303"/>
      <c r="F261" s="303"/>
      <c r="G261" s="303"/>
      <c r="H261" s="303"/>
      <c r="I261" s="303"/>
    </row>
    <row r="262" spans="1:9" ht="18" customHeight="1">
      <c r="A262" s="304"/>
      <c r="B262" s="305"/>
      <c r="C262" s="305"/>
      <c r="D262" s="305"/>
      <c r="E262" s="305"/>
      <c r="F262" s="305"/>
      <c r="G262" s="305"/>
      <c r="H262" s="305"/>
      <c r="I262" s="305"/>
    </row>
    <row r="263" spans="1:9" ht="15.75" customHeight="1">
      <c r="A263" s="300" t="s">
        <v>126</v>
      </c>
      <c r="B263" s="300"/>
      <c r="C263" s="300"/>
      <c r="D263" s="300"/>
      <c r="E263" s="300"/>
      <c r="F263" s="300"/>
      <c r="G263" s="300"/>
      <c r="H263" s="300"/>
      <c r="I263" s="300"/>
    </row>
    <row r="264" spans="1:9" ht="14.25" customHeight="1">
      <c r="A264" s="301" t="s">
        <v>127</v>
      </c>
      <c r="B264" s="301"/>
      <c r="C264" s="301"/>
      <c r="D264" s="301"/>
      <c r="E264" s="301"/>
      <c r="F264" s="301"/>
      <c r="G264" s="301"/>
      <c r="H264" s="301"/>
      <c r="I264" s="301"/>
    </row>
  </sheetData>
  <sheetProtection/>
  <mergeCells count="8">
    <mergeCell ref="A263:I263"/>
    <mergeCell ref="A264:I264"/>
    <mergeCell ref="C1:H1"/>
    <mergeCell ref="C2:H2"/>
    <mergeCell ref="C4:H4"/>
    <mergeCell ref="A261:I261"/>
    <mergeCell ref="A262:I262"/>
    <mergeCell ref="C3:I3"/>
  </mergeCells>
  <printOptions horizontalCentered="1"/>
  <pageMargins left="0.7874015748031497" right="0.3937007874015748" top="0.5905511811023623" bottom="0.5905511811023623" header="0.1968503937007874" footer="0.1968503937007874"/>
  <pageSetup horizontalDpi="600" verticalDpi="600" orientation="portrait" paperSize="9" scale="65" r:id="rId3"/>
  <headerFooter>
    <oddFooter>&amp;RPágina &amp;P de &amp;N</oddFooter>
  </headerFooter>
  <legacyDrawing r:id="rId2"/>
  <oleObjects>
    <oleObject progId="Paint.Picture" shapeId="461591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O101"/>
  <sheetViews>
    <sheetView showGridLines="0" zoomScalePageLayoutView="0" workbookViewId="0" topLeftCell="A1">
      <selection activeCell="C5" sqref="C5"/>
    </sheetView>
  </sheetViews>
  <sheetFormatPr defaultColWidth="9.140625" defaultRowHeight="12.75"/>
  <cols>
    <col min="1" max="2" width="9.57421875" style="97" customWidth="1"/>
    <col min="3" max="3" width="58.8515625" style="73" customWidth="1"/>
    <col min="4" max="4" width="6.57421875" style="107" customWidth="1"/>
    <col min="5" max="5" width="12.140625" style="71" customWidth="1"/>
    <col min="6" max="7" width="12.140625" style="71" hidden="1" customWidth="1"/>
    <col min="8" max="8" width="11.140625" style="71" customWidth="1"/>
    <col min="9" max="9" width="12.421875" style="71" customWidth="1"/>
    <col min="10" max="10" width="12.7109375" style="71" customWidth="1"/>
    <col min="11" max="11" width="15.140625" style="71" customWidth="1"/>
    <col min="12" max="16384" width="9.140625" style="73" customWidth="1"/>
  </cols>
  <sheetData>
    <row r="1" spans="1:10" ht="15">
      <c r="A1" s="71"/>
      <c r="B1" s="71"/>
      <c r="C1" s="306" t="s">
        <v>144</v>
      </c>
      <c r="D1" s="306"/>
      <c r="E1" s="306"/>
      <c r="F1" s="306"/>
      <c r="G1" s="306"/>
      <c r="H1" s="306"/>
      <c r="I1" s="306"/>
      <c r="J1" s="306"/>
    </row>
    <row r="2" spans="3:10" ht="15">
      <c r="C2" s="306" t="s">
        <v>541</v>
      </c>
      <c r="D2" s="306"/>
      <c r="E2" s="306"/>
      <c r="F2" s="306"/>
      <c r="G2" s="306"/>
      <c r="H2" s="306"/>
      <c r="I2" s="306"/>
      <c r="J2" s="306"/>
    </row>
    <row r="3" spans="3:15" ht="15.75">
      <c r="C3" s="306" t="s">
        <v>540</v>
      </c>
      <c r="D3" s="306"/>
      <c r="E3" s="306"/>
      <c r="F3" s="306"/>
      <c r="G3" s="306"/>
      <c r="H3" s="306"/>
      <c r="I3" s="306"/>
      <c r="J3" s="306"/>
      <c r="K3" s="307"/>
      <c r="L3" s="307"/>
      <c r="M3" s="307"/>
      <c r="N3" s="307"/>
      <c r="O3" s="307"/>
    </row>
    <row r="4" spans="3:10" ht="15">
      <c r="C4" s="306" t="s">
        <v>545</v>
      </c>
      <c r="D4" s="306"/>
      <c r="E4" s="306"/>
      <c r="F4" s="306"/>
      <c r="G4" s="306"/>
      <c r="H4" s="306"/>
      <c r="I4" s="306"/>
      <c r="J4" s="306"/>
    </row>
    <row r="5" spans="8:10" ht="15">
      <c r="H5" s="107"/>
      <c r="I5" s="107"/>
      <c r="J5" s="107"/>
    </row>
    <row r="6" spans="1:10" ht="15">
      <c r="A6" s="19" t="s">
        <v>5</v>
      </c>
      <c r="B6" s="19" t="s">
        <v>0</v>
      </c>
      <c r="C6" s="169" t="s">
        <v>1</v>
      </c>
      <c r="D6" s="19" t="s">
        <v>2</v>
      </c>
      <c r="E6" s="20" t="s">
        <v>3</v>
      </c>
      <c r="F6" s="4" t="s">
        <v>4</v>
      </c>
      <c r="G6" s="4" t="s">
        <v>90</v>
      </c>
      <c r="H6" s="21" t="s">
        <v>100</v>
      </c>
      <c r="I6" s="19" t="s">
        <v>6</v>
      </c>
      <c r="J6" s="19" t="s">
        <v>7</v>
      </c>
    </row>
    <row r="7" spans="1:10" ht="8.25" customHeight="1">
      <c r="A7" s="108"/>
      <c r="B7" s="108"/>
      <c r="C7" s="109"/>
      <c r="D7" s="108"/>
      <c r="E7" s="110"/>
      <c r="F7" s="110"/>
      <c r="G7" s="110"/>
      <c r="H7" s="110"/>
      <c r="I7" s="110"/>
      <c r="J7" s="111"/>
    </row>
    <row r="8" spans="1:10" ht="15">
      <c r="A8" s="111" t="s">
        <v>8</v>
      </c>
      <c r="B8" s="111">
        <v>20000</v>
      </c>
      <c r="C8" s="137" t="str">
        <f>VLOOKUP(B8,'[2]Tabela'!$A$7:$F$2418,2,FALSE)</f>
        <v>SERVICOS PRELIMINARES</v>
      </c>
      <c r="D8" s="108"/>
      <c r="E8" s="113"/>
      <c r="F8" s="113"/>
      <c r="G8" s="113"/>
      <c r="H8" s="113"/>
      <c r="I8" s="113"/>
      <c r="J8" s="114"/>
    </row>
    <row r="9" spans="1:10" ht="15">
      <c r="A9" s="108" t="s">
        <v>9</v>
      </c>
      <c r="B9" s="11">
        <v>20200</v>
      </c>
      <c r="C9" s="138" t="str">
        <f>VLOOKUP(B9,'[2]Tabela'!$A$7:$F$2418,2,FALSE)</f>
        <v>FERRAMENTAS</v>
      </c>
      <c r="D9" s="125" t="str">
        <f>VLOOKUP(B9,'[2]Tabela'!$A$7:$F$2418,3,FALSE)</f>
        <v>m2    </v>
      </c>
      <c r="E9" s="117">
        <v>697.78</v>
      </c>
      <c r="F9" s="132">
        <f>VLOOKUP(B9,'[2]Tabela'!$A$7:$F$2418,4,FALSE)</f>
        <v>0.74</v>
      </c>
      <c r="G9" s="132">
        <f>VLOOKUP(B9,'[2]Tabela'!$A$7:$F$2418,5,FALSE)</f>
        <v>0</v>
      </c>
      <c r="H9" s="113">
        <f>+SUM(F9:G9)</f>
        <v>0.74</v>
      </c>
      <c r="I9" s="113">
        <f>ROUND(E9*H9,2)</f>
        <v>516.36</v>
      </c>
      <c r="J9" s="114"/>
    </row>
    <row r="10" spans="1:10" ht="15">
      <c r="A10" s="108" t="s">
        <v>91</v>
      </c>
      <c r="B10" s="127">
        <v>21400</v>
      </c>
      <c r="C10" s="138" t="str">
        <f>VLOOKUP(B10,'[2]Tabela'!$A$7:$F$2418,2,FALSE)</f>
        <v>CONSUMO DE AGUA</v>
      </c>
      <c r="D10" s="125" t="str">
        <f>VLOOKUP(B10,'[2]Tabela'!$A$7:$F$2418,3,FALSE)</f>
        <v>m3    </v>
      </c>
      <c r="E10" s="98">
        <v>322.93</v>
      </c>
      <c r="F10" s="132">
        <f>VLOOKUP(B10,'[2]Tabela'!$A$7:$F$2418,4,FALSE)</f>
        <v>5.01</v>
      </c>
      <c r="G10" s="132">
        <f>VLOOKUP(B10,'[2]Tabela'!$A$7:$F$2418,5,FALSE)</f>
        <v>0</v>
      </c>
      <c r="H10" s="113">
        <f>+SUM(F10:G10)</f>
        <v>5.01</v>
      </c>
      <c r="I10" s="113">
        <f>ROUND(E10*H10,2)</f>
        <v>1617.88</v>
      </c>
      <c r="J10" s="114"/>
    </row>
    <row r="11" spans="1:10" ht="15">
      <c r="A11" s="108" t="s">
        <v>92</v>
      </c>
      <c r="B11" s="127">
        <v>21399</v>
      </c>
      <c r="C11" s="138" t="str">
        <f>VLOOKUP(B11,'[2]Tabela'!$A$7:$F$2418,2,FALSE)</f>
        <v>CONSUMO DE ESGOTO</v>
      </c>
      <c r="D11" s="125" t="str">
        <f>VLOOKUP(B11,'[2]Tabela'!$A$7:$F$2418,3,FALSE)</f>
        <v>m3    </v>
      </c>
      <c r="E11" s="126">
        <f>+E10</f>
        <v>322.93</v>
      </c>
      <c r="F11" s="132">
        <f>VLOOKUP(B11,'[2]Tabela'!$A$7:$F$2418,4,FALSE)</f>
        <v>4.01</v>
      </c>
      <c r="G11" s="132">
        <f>VLOOKUP(B11,'[2]Tabela'!$A$7:$F$2418,5,FALSE)</f>
        <v>0</v>
      </c>
      <c r="H11" s="113">
        <f>+SUM(F11:G11)</f>
        <v>4.01</v>
      </c>
      <c r="I11" s="113">
        <f>ROUND(E11*H11,2)</f>
        <v>1294.95</v>
      </c>
      <c r="J11" s="114"/>
    </row>
    <row r="12" spans="1:10" ht="15">
      <c r="A12" s="108" t="s">
        <v>93</v>
      </c>
      <c r="B12" s="127">
        <v>21401</v>
      </c>
      <c r="C12" s="138" t="str">
        <f>VLOOKUP(B12,'[2]Tabela'!$A$7:$F$2418,2,FALSE)</f>
        <v>CONSUMO DE ENERGIA ELETRICA</v>
      </c>
      <c r="D12" s="125" t="str">
        <f>VLOOKUP(B12,'[2]Tabela'!$A$7:$F$2418,3,FALSE)</f>
        <v>KWH   </v>
      </c>
      <c r="E12" s="98">
        <v>2299.3</v>
      </c>
      <c r="F12" s="132">
        <f>VLOOKUP(B12,'[2]Tabela'!$A$7:$F$2418,4,FALSE)</f>
        <v>0.52</v>
      </c>
      <c r="G12" s="132">
        <f>VLOOKUP(B12,'[2]Tabela'!$A$7:$F$2418,5,FALSE)</f>
        <v>0</v>
      </c>
      <c r="H12" s="113">
        <f>+SUM(F12:G12)</f>
        <v>0.52</v>
      </c>
      <c r="I12" s="113">
        <f>ROUND(E12*H12,2)</f>
        <v>1195.64</v>
      </c>
      <c r="J12" s="114"/>
    </row>
    <row r="13" spans="1:10" ht="30">
      <c r="A13" s="108" t="s">
        <v>129</v>
      </c>
      <c r="B13" s="127">
        <v>21602</v>
      </c>
      <c r="C13" s="138" t="str">
        <f>VLOOKUP(B13,'[2]Tabela'!$A$7:$F$2418,2,FALSE)</f>
        <v>EPI/PPRA (&lt; 20 EMPREGADOS) (A&gt;=200M2) AREAS EDIF.COBERTAS FECHADAS</v>
      </c>
      <c r="D13" s="125" t="str">
        <f>VLOOKUP(B13,'[2]Tabela'!$A$7:$F$2418,3,FALSE)</f>
        <v>m2    </v>
      </c>
      <c r="E13" s="98">
        <f>+E9</f>
        <v>697.78</v>
      </c>
      <c r="F13" s="132">
        <f>VLOOKUP(B13,'[2]Tabela'!$A$7:$F$2418,4,FALSE)</f>
        <v>3.74</v>
      </c>
      <c r="G13" s="132">
        <f>VLOOKUP(B13,'[2]Tabela'!$A$7:$F$2418,5,FALSE)</f>
        <v>0</v>
      </c>
      <c r="H13" s="113">
        <f>+SUM(F13:G13)</f>
        <v>3.74</v>
      </c>
      <c r="I13" s="113">
        <f>ROUND(E13*H13,2)</f>
        <v>2609.7</v>
      </c>
      <c r="J13" s="114"/>
    </row>
    <row r="14" spans="1:10" ht="15">
      <c r="A14" s="108"/>
      <c r="B14" s="108"/>
      <c r="C14" s="112"/>
      <c r="D14" s="108"/>
      <c r="E14" s="113"/>
      <c r="F14" s="122"/>
      <c r="G14" s="113"/>
      <c r="H14" s="113"/>
      <c r="I14" s="113"/>
      <c r="J14" s="115">
        <f>SUM(I9:I13)</f>
        <v>7234.530000000001</v>
      </c>
    </row>
    <row r="15" spans="1:10" ht="15">
      <c r="A15" s="108"/>
      <c r="B15" s="108"/>
      <c r="C15" s="112"/>
      <c r="D15" s="108"/>
      <c r="E15" s="113"/>
      <c r="F15" s="122"/>
      <c r="G15" s="113"/>
      <c r="H15" s="113"/>
      <c r="I15" s="113"/>
      <c r="J15" s="114"/>
    </row>
    <row r="16" spans="1:10" ht="15">
      <c r="A16" s="111" t="s">
        <v>10</v>
      </c>
      <c r="B16" s="111">
        <v>250000</v>
      </c>
      <c r="C16" s="137" t="str">
        <f>VLOOKUP(B16,'[2]Tabela'!$A$7:$F$2418,2,FALSE)</f>
        <v>ADMINISTRACAO - MENSALISTAS</v>
      </c>
      <c r="D16" s="108"/>
      <c r="E16" s="113"/>
      <c r="F16" s="122"/>
      <c r="G16" s="113"/>
      <c r="H16" s="113"/>
      <c r="I16" s="113"/>
      <c r="J16" s="114"/>
    </row>
    <row r="17" spans="1:10" ht="15">
      <c r="A17" s="108" t="s">
        <v>11</v>
      </c>
      <c r="B17" s="123">
        <v>250101</v>
      </c>
      <c r="C17" s="138" t="str">
        <f>VLOOKUP(B17,'[2]Tabela'!$A$7:$F$2418,2,FALSE)</f>
        <v>ENGENHEIRO - (OBRAS CIVIS)</v>
      </c>
      <c r="D17" s="125" t="str">
        <f>VLOOKUP(B17,'[2]Tabela'!$A$7:$F$2418,3,FALSE)</f>
        <v>H     </v>
      </c>
      <c r="E17" s="128">
        <f>+E18*0.3</f>
        <v>462</v>
      </c>
      <c r="F17" s="132">
        <f>VLOOKUP(B17,'[2]Tabela'!$A$7:$F$2418,4,FALSE)</f>
        <v>0</v>
      </c>
      <c r="G17" s="132">
        <f>VLOOKUP(B17,'[2]Tabela'!$A$7:$F$2418,5,FALSE)</f>
        <v>35.48</v>
      </c>
      <c r="H17" s="113">
        <f>+SUM(F17:G17)</f>
        <v>35.48</v>
      </c>
      <c r="I17" s="113">
        <f>ROUND(E17*H17,2)</f>
        <v>16391.76</v>
      </c>
      <c r="J17" s="114"/>
    </row>
    <row r="18" spans="1:10" ht="15">
      <c r="A18" s="108" t="s">
        <v>12</v>
      </c>
      <c r="B18" s="91">
        <v>250102</v>
      </c>
      <c r="C18" s="138" t="str">
        <f>VLOOKUP(B18,'[2]Tabela'!$A$7:$F$2418,2,FALSE)</f>
        <v>MESTRE DE OBRA - (OBRAS CIVIS)</v>
      </c>
      <c r="D18" s="125" t="str">
        <f>VLOOKUP(B18,'[2]Tabela'!$A$7:$F$2418,3,FALSE)</f>
        <v>H     </v>
      </c>
      <c r="E18" s="116">
        <f>7*220</f>
        <v>1540</v>
      </c>
      <c r="F18" s="132">
        <f>VLOOKUP(B18,'[2]Tabela'!$A$7:$F$2418,4,FALSE)</f>
        <v>0</v>
      </c>
      <c r="G18" s="132">
        <f>VLOOKUP(B18,'[2]Tabela'!$A$7:$F$2418,5,FALSE)</f>
        <v>13.83</v>
      </c>
      <c r="H18" s="113">
        <f>+SUM(F18:G18)</f>
        <v>13.83</v>
      </c>
      <c r="I18" s="113">
        <f>ROUND(E18*H18,2)</f>
        <v>21298.2</v>
      </c>
      <c r="J18" s="114"/>
    </row>
    <row r="19" spans="1:10" ht="30">
      <c r="A19" s="108" t="s">
        <v>13</v>
      </c>
      <c r="B19" s="108">
        <v>250110</v>
      </c>
      <c r="C19" s="138" t="str">
        <f>VLOOKUP(B19,'[2]Tabela'!$A$7:$F$2418,2,FALSE)</f>
        <v>VIGIA DE OBRAS - (NOTURNO  E NO SÁBADO/DOMINGO DIURNO) - O.C.</v>
      </c>
      <c r="D19" s="125" t="str">
        <f>VLOOKUP(B19,'[2]Tabela'!$A$7:$F$2418,3,FALSE)</f>
        <v>H     </v>
      </c>
      <c r="E19" s="116">
        <f>+E18*2</f>
        <v>3080</v>
      </c>
      <c r="F19" s="132">
        <f>VLOOKUP(B19,'[2]Tabela'!$A$7:$F$2418,4,FALSE)</f>
        <v>0</v>
      </c>
      <c r="G19" s="132">
        <f>VLOOKUP(B19,'[2]Tabela'!$A$7:$F$2418,5,FALSE)</f>
        <v>6.29</v>
      </c>
      <c r="H19" s="113">
        <f>+SUM(F19:G19)</f>
        <v>6.29</v>
      </c>
      <c r="I19" s="113">
        <f>ROUND(E19*H19,2)</f>
        <v>19373.2</v>
      </c>
      <c r="J19" s="114"/>
    </row>
    <row r="20" spans="1:10" ht="15">
      <c r="A20" s="108"/>
      <c r="B20" s="108"/>
      <c r="C20" s="112"/>
      <c r="D20" s="108"/>
      <c r="E20" s="116"/>
      <c r="F20" s="113"/>
      <c r="G20" s="113"/>
      <c r="H20" s="113"/>
      <c r="I20" s="113"/>
      <c r="J20" s="115">
        <f>SUM(I17:I19)</f>
        <v>57063.16</v>
      </c>
    </row>
    <row r="21" spans="1:10" ht="15">
      <c r="A21" s="108"/>
      <c r="B21" s="108"/>
      <c r="C21" s="112"/>
      <c r="D21" s="108"/>
      <c r="E21" s="116"/>
      <c r="F21" s="113"/>
      <c r="G21" s="113"/>
      <c r="H21" s="113"/>
      <c r="I21" s="113"/>
      <c r="J21" s="114"/>
    </row>
    <row r="22" spans="1:10" ht="15">
      <c r="A22" s="111" t="s">
        <v>14</v>
      </c>
      <c r="B22" s="111">
        <v>270000</v>
      </c>
      <c r="C22" s="137" t="str">
        <f>VLOOKUP(B22,'[2]Tabela'!$A$7:$F$2418,2,FALSE)</f>
        <v>DIVERSOS</v>
      </c>
      <c r="D22" s="108"/>
      <c r="E22" s="116"/>
      <c r="F22" s="116"/>
      <c r="G22" s="116"/>
      <c r="H22" s="113"/>
      <c r="I22" s="113"/>
      <c r="J22" s="114"/>
    </row>
    <row r="23" spans="1:10" ht="15">
      <c r="A23" s="108" t="s">
        <v>15</v>
      </c>
      <c r="B23" s="90">
        <v>271500</v>
      </c>
      <c r="C23" s="138" t="str">
        <f>VLOOKUP(B23,'[2]Tabela'!$A$7:$F$2418,2,FALSE)</f>
        <v>CAFE DA MANHA</v>
      </c>
      <c r="D23" s="125" t="str">
        <f>VLOOKUP(B23,'[2]Tabela'!$A$7:$F$2418,3,FALSE)</f>
        <v>REF   </v>
      </c>
      <c r="E23" s="117">
        <v>1904</v>
      </c>
      <c r="F23" s="132">
        <f>VLOOKUP(B23,'[2]Tabela'!$A$7:$F$2418,4,FALSE)</f>
        <v>0.85</v>
      </c>
      <c r="G23" s="132">
        <f>VLOOKUP(B23,'[2]Tabela'!$A$7:$F$2418,5,FALSE)</f>
        <v>0</v>
      </c>
      <c r="H23" s="113">
        <f>+SUM(F23:G23)</f>
        <v>0.85</v>
      </c>
      <c r="I23" s="113">
        <f>ROUND(E23*H23,2)</f>
        <v>1618.4</v>
      </c>
      <c r="J23" s="114"/>
    </row>
    <row r="24" spans="1:10" ht="15">
      <c r="A24" s="108" t="s">
        <v>65</v>
      </c>
      <c r="B24" s="90">
        <v>271502</v>
      </c>
      <c r="C24" s="138" t="str">
        <f>VLOOKUP(B24,'[2]Tabela'!$A$7:$F$2418,2,FALSE)</f>
        <v>CANTINA - (OBRAS CIVIS)</v>
      </c>
      <c r="D24" s="125" t="str">
        <f>VLOOKUP(B24,'[2]Tabela'!$A$7:$F$2418,3,FALSE)</f>
        <v>RF    </v>
      </c>
      <c r="E24" s="117">
        <f>+E23</f>
        <v>1904</v>
      </c>
      <c r="F24" s="132">
        <f>VLOOKUP(B24,'[2]Tabela'!$A$7:$F$2418,4,FALSE)</f>
        <v>5</v>
      </c>
      <c r="G24" s="132">
        <f>VLOOKUP(B24,'[2]Tabela'!$A$7:$F$2418,5,FALSE)</f>
        <v>0</v>
      </c>
      <c r="H24" s="113">
        <f>+SUM(F24:G24)</f>
        <v>5</v>
      </c>
      <c r="I24" s="113">
        <f>ROUND(E24*H24,2)</f>
        <v>9520</v>
      </c>
      <c r="J24" s="114"/>
    </row>
    <row r="25" spans="1:10" ht="15">
      <c r="A25" s="108"/>
      <c r="B25" s="108"/>
      <c r="C25" s="112"/>
      <c r="D25" s="108"/>
      <c r="E25" s="117"/>
      <c r="F25" s="117"/>
      <c r="G25" s="117"/>
      <c r="H25" s="113"/>
      <c r="I25" s="113"/>
      <c r="J25" s="115">
        <f>SUM(I23:I24)</f>
        <v>11138.4</v>
      </c>
    </row>
    <row r="26" spans="1:10" ht="15">
      <c r="A26" s="108"/>
      <c r="B26" s="108"/>
      <c r="C26" s="112"/>
      <c r="D26" s="108"/>
      <c r="E26" s="144"/>
      <c r="F26" s="144"/>
      <c r="G26" s="144"/>
      <c r="H26" s="145"/>
      <c r="I26" s="145"/>
      <c r="J26" s="114"/>
    </row>
    <row r="27" spans="1:10" ht="15.75">
      <c r="A27" s="108"/>
      <c r="B27" s="108"/>
      <c r="C27" s="57" t="s">
        <v>99</v>
      </c>
      <c r="D27" s="141"/>
      <c r="E27" s="146"/>
      <c r="F27" s="146"/>
      <c r="G27" s="146"/>
      <c r="H27" s="147"/>
      <c r="I27" s="147"/>
      <c r="J27" s="142">
        <f>SUM(J8:J26)</f>
        <v>75436.09</v>
      </c>
    </row>
    <row r="28" spans="1:10" ht="15">
      <c r="A28" s="153"/>
      <c r="B28" s="153"/>
      <c r="C28" s="154" t="s">
        <v>139</v>
      </c>
      <c r="D28" s="155"/>
      <c r="E28" s="156"/>
      <c r="F28" s="156"/>
      <c r="G28" s="156"/>
      <c r="H28" s="157"/>
      <c r="I28" s="157"/>
      <c r="J28" s="158">
        <f>J27*22%</f>
        <v>16595.9398</v>
      </c>
    </row>
    <row r="29" spans="1:10" ht="15">
      <c r="A29" s="159"/>
      <c r="B29" s="159"/>
      <c r="C29" s="154" t="s">
        <v>141</v>
      </c>
      <c r="D29" s="160"/>
      <c r="E29" s="161"/>
      <c r="F29" s="161"/>
      <c r="G29" s="161"/>
      <c r="H29" s="162"/>
      <c r="I29" s="162"/>
      <c r="J29" s="163">
        <f>SUM(J27:J28)</f>
        <v>92032.02979999999</v>
      </c>
    </row>
    <row r="30" spans="1:10" ht="15">
      <c r="A30" s="16"/>
      <c r="B30" s="16"/>
      <c r="C30" s="150"/>
      <c r="D30" s="16"/>
      <c r="E30" s="10"/>
      <c r="F30" s="10"/>
      <c r="G30" s="10"/>
      <c r="H30" s="147"/>
      <c r="I30" s="147"/>
      <c r="J30" s="143"/>
    </row>
    <row r="31" spans="1:10" ht="15">
      <c r="A31" s="16"/>
      <c r="B31" s="16"/>
      <c r="C31" s="150"/>
      <c r="D31" s="16"/>
      <c r="E31" s="10"/>
      <c r="F31" s="10"/>
      <c r="G31" s="10"/>
      <c r="H31" s="147"/>
      <c r="I31" s="147"/>
      <c r="J31" s="143"/>
    </row>
    <row r="32" spans="1:10" ht="15">
      <c r="A32" s="77" t="s">
        <v>20</v>
      </c>
      <c r="B32" s="77" t="s">
        <v>56</v>
      </c>
      <c r="C32" s="151" t="s">
        <v>490</v>
      </c>
      <c r="D32" s="111" t="s">
        <v>58</v>
      </c>
      <c r="E32" s="115">
        <v>1</v>
      </c>
      <c r="F32" s="17"/>
      <c r="G32" s="17"/>
      <c r="H32" s="17"/>
      <c r="I32" s="81">
        <f>+ORÇAMENTO!I355</f>
        <v>664984.4869</v>
      </c>
      <c r="J32" s="148"/>
    </row>
    <row r="33" spans="1:10" ht="15">
      <c r="A33" s="16"/>
      <c r="B33" s="16"/>
      <c r="C33" s="152"/>
      <c r="D33" s="16"/>
      <c r="E33" s="146"/>
      <c r="F33" s="146"/>
      <c r="G33" s="146"/>
      <c r="H33" s="146"/>
      <c r="I33" s="146"/>
      <c r="J33" s="149"/>
    </row>
    <row r="34" spans="1:10" ht="15">
      <c r="A34" s="77" t="s">
        <v>26</v>
      </c>
      <c r="B34" s="111" t="s">
        <v>56</v>
      </c>
      <c r="C34" s="297" t="s">
        <v>101</v>
      </c>
      <c r="D34" s="111" t="s">
        <v>58</v>
      </c>
      <c r="E34" s="115">
        <v>1</v>
      </c>
      <c r="F34" s="115"/>
      <c r="G34" s="115"/>
      <c r="H34" s="115"/>
      <c r="I34" s="115">
        <f>+IMPLANTAÇÃO!I258</f>
        <v>301809.12000000005</v>
      </c>
      <c r="J34" s="114"/>
    </row>
    <row r="35" spans="1:10" ht="15">
      <c r="A35" s="108"/>
      <c r="B35" s="108"/>
      <c r="C35" s="112"/>
      <c r="D35" s="108"/>
      <c r="E35" s="113"/>
      <c r="F35" s="113"/>
      <c r="G35" s="113"/>
      <c r="H35" s="113"/>
      <c r="I35" s="113"/>
      <c r="J35" s="115">
        <f>SUM(I32:I34)</f>
        <v>966793.6069</v>
      </c>
    </row>
    <row r="36" spans="1:10" ht="15">
      <c r="A36" s="16"/>
      <c r="B36" s="16"/>
      <c r="C36" s="12"/>
      <c r="D36" s="16"/>
      <c r="E36" s="10"/>
      <c r="F36" s="10"/>
      <c r="G36" s="10"/>
      <c r="H36" s="139"/>
      <c r="I36" s="139"/>
      <c r="J36" s="140"/>
    </row>
    <row r="37" spans="1:10" ht="15">
      <c r="A37" s="16"/>
      <c r="B37" s="16"/>
      <c r="C37" s="12"/>
      <c r="D37" s="16"/>
      <c r="E37" s="10"/>
      <c r="F37" s="10"/>
      <c r="G37" s="10"/>
      <c r="H37" s="139"/>
      <c r="I37" s="139"/>
      <c r="J37" s="140"/>
    </row>
    <row r="38" spans="1:10" ht="15">
      <c r="A38" s="164"/>
      <c r="B38" s="164"/>
      <c r="C38" s="165" t="s">
        <v>143</v>
      </c>
      <c r="D38" s="164"/>
      <c r="E38" s="166"/>
      <c r="F38" s="166"/>
      <c r="G38" s="166"/>
      <c r="H38" s="157"/>
      <c r="I38" s="157"/>
      <c r="J38" s="167">
        <f>J35+J29</f>
        <v>1058825.6367</v>
      </c>
    </row>
    <row r="39" spans="1:10" ht="15">
      <c r="A39" s="71"/>
      <c r="B39" s="71"/>
      <c r="D39" s="71"/>
      <c r="E39" s="8"/>
      <c r="F39" s="8"/>
      <c r="G39" s="8"/>
      <c r="H39" s="118"/>
      <c r="I39" s="118"/>
      <c r="J39" s="119"/>
    </row>
    <row r="40" spans="1:12" ht="34.5" customHeight="1">
      <c r="A40" s="298" t="s">
        <v>140</v>
      </c>
      <c r="B40" s="298"/>
      <c r="C40" s="303"/>
      <c r="D40" s="303"/>
      <c r="E40" s="303"/>
      <c r="F40" s="303"/>
      <c r="G40" s="303"/>
      <c r="H40" s="303"/>
      <c r="I40" s="303"/>
      <c r="J40" s="303"/>
      <c r="K40" s="99"/>
      <c r="L40" s="99"/>
    </row>
    <row r="41" spans="1:12" ht="34.5" customHeight="1">
      <c r="A41" s="304"/>
      <c r="B41" s="304"/>
      <c r="C41" s="305"/>
      <c r="D41" s="305"/>
      <c r="E41" s="305"/>
      <c r="F41" s="305"/>
      <c r="G41" s="305"/>
      <c r="H41" s="305"/>
      <c r="I41" s="305"/>
      <c r="J41" s="305"/>
      <c r="K41" s="305"/>
      <c r="L41" s="305"/>
    </row>
    <row r="42" spans="1:12" ht="15">
      <c r="A42" s="300" t="s">
        <v>126</v>
      </c>
      <c r="B42" s="300"/>
      <c r="C42" s="300"/>
      <c r="D42" s="300"/>
      <c r="E42" s="300"/>
      <c r="F42" s="300"/>
      <c r="G42" s="300"/>
      <c r="H42" s="300"/>
      <c r="I42" s="300"/>
      <c r="J42" s="300"/>
      <c r="K42" s="120"/>
      <c r="L42" s="120"/>
    </row>
    <row r="43" spans="1:12" ht="15">
      <c r="A43" s="301" t="s">
        <v>127</v>
      </c>
      <c r="B43" s="301"/>
      <c r="C43" s="301"/>
      <c r="D43" s="301"/>
      <c r="E43" s="301"/>
      <c r="F43" s="301"/>
      <c r="G43" s="301"/>
      <c r="H43" s="301"/>
      <c r="I43" s="301"/>
      <c r="J43" s="301"/>
      <c r="K43" s="121"/>
      <c r="L43" s="121"/>
    </row>
    <row r="44" spans="1:12" ht="15.75">
      <c r="A44" s="71"/>
      <c r="B44" s="71"/>
      <c r="C44" s="74"/>
      <c r="D44" s="96"/>
      <c r="H44" s="8"/>
      <c r="I44" s="107"/>
      <c r="J44" s="107"/>
      <c r="K44" s="107"/>
      <c r="L44" s="119"/>
    </row>
    <row r="45" spans="8:10" ht="15">
      <c r="H45" s="107"/>
      <c r="I45" s="107"/>
      <c r="J45" s="107"/>
    </row>
    <row r="46" spans="8:10" ht="15">
      <c r="H46" s="107"/>
      <c r="I46" s="107"/>
      <c r="J46" s="107"/>
    </row>
    <row r="47" spans="8:10" ht="15">
      <c r="H47" s="107"/>
      <c r="I47" s="107"/>
      <c r="J47" s="107"/>
    </row>
    <row r="48" spans="8:10" ht="15">
      <c r="H48" s="107"/>
      <c r="I48" s="107"/>
      <c r="J48" s="107"/>
    </row>
    <row r="49" spans="8:10" ht="15">
      <c r="H49" s="107"/>
      <c r="I49" s="107"/>
      <c r="J49" s="107"/>
    </row>
    <row r="50" spans="8:10" ht="15">
      <c r="H50" s="107"/>
      <c r="I50" s="107"/>
      <c r="J50" s="107"/>
    </row>
    <row r="51" spans="8:10" ht="15">
      <c r="H51" s="107"/>
      <c r="I51" s="107"/>
      <c r="J51" s="107"/>
    </row>
    <row r="52" spans="8:10" ht="15">
      <c r="H52" s="107"/>
      <c r="I52" s="107"/>
      <c r="J52" s="107"/>
    </row>
    <row r="53" spans="8:10" ht="15">
      <c r="H53" s="107"/>
      <c r="I53" s="107"/>
      <c r="J53" s="107"/>
    </row>
    <row r="54" spans="8:10" ht="15">
      <c r="H54" s="107"/>
      <c r="I54" s="107"/>
      <c r="J54" s="107"/>
    </row>
    <row r="55" spans="8:10" ht="15">
      <c r="H55" s="107"/>
      <c r="I55" s="107"/>
      <c r="J55" s="107"/>
    </row>
    <row r="56" spans="8:10" ht="15">
      <c r="H56" s="107"/>
      <c r="I56" s="107"/>
      <c r="J56" s="107"/>
    </row>
    <row r="57" spans="8:10" ht="15">
      <c r="H57" s="107"/>
      <c r="I57" s="107"/>
      <c r="J57" s="107"/>
    </row>
    <row r="58" spans="8:10" ht="15">
      <c r="H58" s="107"/>
      <c r="I58" s="107"/>
      <c r="J58" s="107"/>
    </row>
    <row r="59" spans="8:10" ht="15">
      <c r="H59" s="107"/>
      <c r="I59" s="107"/>
      <c r="J59" s="107"/>
    </row>
    <row r="60" spans="8:10" ht="15">
      <c r="H60" s="107"/>
      <c r="I60" s="107"/>
      <c r="J60" s="107"/>
    </row>
    <row r="61" spans="8:10" ht="15">
      <c r="H61" s="107"/>
      <c r="I61" s="107"/>
      <c r="J61" s="107"/>
    </row>
    <row r="62" spans="8:10" ht="15">
      <c r="H62" s="107"/>
      <c r="I62" s="107"/>
      <c r="J62" s="107"/>
    </row>
    <row r="63" spans="8:10" ht="15">
      <c r="H63" s="107"/>
      <c r="I63" s="107"/>
      <c r="J63" s="107"/>
    </row>
    <row r="64" spans="8:10" ht="15">
      <c r="H64" s="107"/>
      <c r="I64" s="107"/>
      <c r="J64" s="107"/>
    </row>
    <row r="65" spans="8:10" ht="15">
      <c r="H65" s="107"/>
      <c r="I65" s="107"/>
      <c r="J65" s="107"/>
    </row>
    <row r="66" spans="8:10" ht="15">
      <c r="H66" s="107"/>
      <c r="I66" s="107"/>
      <c r="J66" s="107"/>
    </row>
    <row r="67" spans="8:10" ht="15">
      <c r="H67" s="107"/>
      <c r="I67" s="107"/>
      <c r="J67" s="107"/>
    </row>
    <row r="68" spans="8:10" ht="15">
      <c r="H68" s="107"/>
      <c r="I68" s="107"/>
      <c r="J68" s="107"/>
    </row>
    <row r="69" spans="8:10" ht="15">
      <c r="H69" s="107"/>
      <c r="I69" s="107"/>
      <c r="J69" s="107"/>
    </row>
    <row r="70" spans="8:10" ht="15">
      <c r="H70" s="107"/>
      <c r="I70" s="107"/>
      <c r="J70" s="107"/>
    </row>
    <row r="71" spans="8:10" ht="15">
      <c r="H71" s="107"/>
      <c r="I71" s="107"/>
      <c r="J71" s="107"/>
    </row>
    <row r="72" spans="8:10" ht="15">
      <c r="H72" s="107"/>
      <c r="I72" s="107"/>
      <c r="J72" s="107"/>
    </row>
    <row r="73" spans="8:10" ht="15">
      <c r="H73" s="107"/>
      <c r="I73" s="107"/>
      <c r="J73" s="107"/>
    </row>
    <row r="74" spans="8:10" ht="15">
      <c r="H74" s="107"/>
      <c r="I74" s="107"/>
      <c r="J74" s="107"/>
    </row>
    <row r="75" spans="8:10" ht="15">
      <c r="H75" s="107"/>
      <c r="I75" s="107"/>
      <c r="J75" s="107"/>
    </row>
    <row r="76" spans="8:10" ht="15">
      <c r="H76" s="107"/>
      <c r="I76" s="107"/>
      <c r="J76" s="107"/>
    </row>
    <row r="77" spans="8:10" ht="15">
      <c r="H77" s="107"/>
      <c r="I77" s="107"/>
      <c r="J77" s="107"/>
    </row>
    <row r="78" spans="8:10" ht="15">
      <c r="H78" s="107"/>
      <c r="I78" s="107"/>
      <c r="J78" s="107"/>
    </row>
    <row r="79" spans="8:10" ht="15">
      <c r="H79" s="107"/>
      <c r="I79" s="107"/>
      <c r="J79" s="107"/>
    </row>
    <row r="80" spans="8:10" ht="15">
      <c r="H80" s="107"/>
      <c r="I80" s="107"/>
      <c r="J80" s="107"/>
    </row>
    <row r="81" spans="8:10" ht="15">
      <c r="H81" s="107"/>
      <c r="I81" s="107"/>
      <c r="J81" s="107"/>
    </row>
    <row r="82" spans="8:10" ht="15">
      <c r="H82" s="107"/>
      <c r="I82" s="107"/>
      <c r="J82" s="107"/>
    </row>
    <row r="83" spans="8:10" ht="15">
      <c r="H83" s="107"/>
      <c r="I83" s="107"/>
      <c r="J83" s="107"/>
    </row>
    <row r="84" spans="8:10" ht="15">
      <c r="H84" s="107"/>
      <c r="I84" s="107"/>
      <c r="J84" s="107"/>
    </row>
    <row r="85" spans="8:10" ht="15">
      <c r="H85" s="107"/>
      <c r="I85" s="107"/>
      <c r="J85" s="107"/>
    </row>
    <row r="86" spans="8:10" ht="15">
      <c r="H86" s="107"/>
      <c r="I86" s="107"/>
      <c r="J86" s="107"/>
    </row>
    <row r="87" spans="8:10" ht="15">
      <c r="H87" s="107"/>
      <c r="I87" s="107"/>
      <c r="J87" s="107"/>
    </row>
    <row r="88" spans="8:10" ht="15">
      <c r="H88" s="107"/>
      <c r="I88" s="107"/>
      <c r="J88" s="107"/>
    </row>
    <row r="89" spans="8:10" ht="15">
      <c r="H89" s="107"/>
      <c r="I89" s="107"/>
      <c r="J89" s="107"/>
    </row>
    <row r="90" spans="8:10" ht="15">
      <c r="H90" s="107"/>
      <c r="I90" s="107"/>
      <c r="J90" s="107"/>
    </row>
    <row r="91" spans="8:10" ht="15">
      <c r="H91" s="107"/>
      <c r="I91" s="107"/>
      <c r="J91" s="107"/>
    </row>
    <row r="92" spans="8:10" ht="15">
      <c r="H92" s="107"/>
      <c r="I92" s="107"/>
      <c r="J92" s="107"/>
    </row>
    <row r="93" spans="8:10" ht="15">
      <c r="H93" s="107"/>
      <c r="I93" s="107"/>
      <c r="J93" s="107"/>
    </row>
    <row r="94" spans="8:10" ht="15">
      <c r="H94" s="107"/>
      <c r="I94" s="107"/>
      <c r="J94" s="107"/>
    </row>
    <row r="95" spans="8:10" ht="15">
      <c r="H95" s="107"/>
      <c r="I95" s="107"/>
      <c r="J95" s="107"/>
    </row>
    <row r="96" spans="8:10" ht="15">
      <c r="H96" s="107"/>
      <c r="I96" s="107"/>
      <c r="J96" s="107"/>
    </row>
    <row r="97" spans="8:10" ht="15">
      <c r="H97" s="107"/>
      <c r="I97" s="107"/>
      <c r="J97" s="107"/>
    </row>
    <row r="98" spans="8:10" ht="15">
      <c r="H98" s="107"/>
      <c r="I98" s="107"/>
      <c r="J98" s="107"/>
    </row>
    <row r="99" spans="8:10" ht="15">
      <c r="H99" s="107"/>
      <c r="I99" s="107"/>
      <c r="J99" s="107"/>
    </row>
    <row r="100" spans="8:10" ht="15">
      <c r="H100" s="107"/>
      <c r="I100" s="107"/>
      <c r="J100" s="107"/>
    </row>
    <row r="101" spans="8:10" ht="15">
      <c r="H101" s="107"/>
      <c r="I101" s="107"/>
      <c r="J101" s="107"/>
    </row>
  </sheetData>
  <sheetProtection/>
  <mergeCells count="9">
    <mergeCell ref="A42:J42"/>
    <mergeCell ref="A43:J43"/>
    <mergeCell ref="C1:J1"/>
    <mergeCell ref="C2:J2"/>
    <mergeCell ref="C3:J3"/>
    <mergeCell ref="A40:J40"/>
    <mergeCell ref="A41:L41"/>
    <mergeCell ref="K3:O3"/>
    <mergeCell ref="C4:J4"/>
  </mergeCells>
  <printOptions horizontalCentered="1"/>
  <pageMargins left="0.3937007874015748" right="0.3937007874015748" top="0.5905511811023623" bottom="0.5905511811023623" header="0.1968503937007874" footer="0.1968503937007874"/>
  <pageSetup horizontalDpi="600" verticalDpi="600" orientation="portrait" paperSize="9" scale="70" r:id="rId3"/>
  <headerFooter>
    <oddFooter>&amp;RPágina &amp;P de &amp;N</oddFooter>
  </headerFooter>
  <legacyDrawing r:id="rId2"/>
  <oleObjects>
    <oleObject progId="Paint.Picture" shapeId="233185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I153"/>
  <sheetViews>
    <sheetView showGridLines="0" zoomScalePageLayoutView="0" workbookViewId="0" topLeftCell="A1">
      <selection activeCell="A32" sqref="A32"/>
    </sheetView>
  </sheetViews>
  <sheetFormatPr defaultColWidth="9.140625" defaultRowHeight="12.75"/>
  <cols>
    <col min="1" max="1" width="13.28125" style="25" customWidth="1"/>
    <col min="2" max="2" width="39.421875" style="25" customWidth="1"/>
    <col min="3" max="3" width="23.7109375" style="25" customWidth="1"/>
    <col min="4" max="4" width="11.7109375" style="25" customWidth="1"/>
    <col min="5" max="5" width="21.140625" style="25" customWidth="1"/>
    <col min="6" max="6" width="12.28125" style="25" customWidth="1"/>
    <col min="7" max="16384" width="9.140625" style="25" customWidth="1"/>
  </cols>
  <sheetData>
    <row r="1" spans="1:3" ht="15" customHeight="1">
      <c r="A1" s="22"/>
      <c r="B1" s="23"/>
      <c r="C1" s="24"/>
    </row>
    <row r="2" ht="15" customHeight="1"/>
    <row r="3" ht="12.75"/>
    <row r="4" spans="1:6" ht="15" customHeight="1">
      <c r="A4" s="26"/>
      <c r="B4" s="26"/>
      <c r="C4" s="26"/>
      <c r="D4" s="26"/>
      <c r="E4" s="26"/>
      <c r="F4" s="26"/>
    </row>
    <row r="5" ht="15" customHeight="1"/>
    <row r="6" spans="1:4" ht="15" customHeight="1">
      <c r="A6" s="22"/>
      <c r="B6" s="23"/>
      <c r="C6" s="24"/>
      <c r="D6" s="27"/>
    </row>
    <row r="7" spans="1:3" ht="15" customHeight="1">
      <c r="A7" s="28"/>
      <c r="B7" s="29"/>
      <c r="C7" s="30"/>
    </row>
    <row r="8" spans="1:5" ht="18.75">
      <c r="A8" s="309" t="s">
        <v>102</v>
      </c>
      <c r="B8" s="309"/>
      <c r="C8" s="309"/>
      <c r="D8" s="309"/>
      <c r="E8" s="309"/>
    </row>
    <row r="9" spans="1:4" ht="15" customHeight="1">
      <c r="A9" s="31"/>
      <c r="B9" s="32"/>
      <c r="C9" s="33"/>
      <c r="D9" s="34"/>
    </row>
    <row r="10" spans="1:5" ht="15.75">
      <c r="A10" s="35" t="s">
        <v>542</v>
      </c>
      <c r="B10" s="35"/>
      <c r="C10" s="36"/>
      <c r="D10" s="36"/>
      <c r="E10" s="37"/>
    </row>
    <row r="11" spans="1:6" ht="15.75">
      <c r="A11" s="310" t="s">
        <v>540</v>
      </c>
      <c r="B11" s="311"/>
      <c r="C11" s="311"/>
      <c r="D11" s="311"/>
      <c r="E11" s="312"/>
      <c r="F11" s="39"/>
    </row>
    <row r="12" spans="1:6" ht="15.75">
      <c r="A12" s="38"/>
      <c r="B12" s="36"/>
      <c r="C12" s="36"/>
      <c r="D12" s="36"/>
      <c r="E12" s="1"/>
      <c r="F12" s="39"/>
    </row>
    <row r="13" spans="1:6" ht="15.75">
      <c r="A13" s="38"/>
      <c r="B13" s="36"/>
      <c r="C13" s="36"/>
      <c r="D13" s="36"/>
      <c r="E13" s="1"/>
      <c r="F13" s="39"/>
    </row>
    <row r="14" spans="1:5" ht="18.75">
      <c r="A14" s="313"/>
      <c r="B14" s="314"/>
      <c r="C14" s="40" t="s">
        <v>130</v>
      </c>
      <c r="D14" s="40"/>
      <c r="E14" s="40"/>
    </row>
    <row r="15" spans="1:5" ht="18.75">
      <c r="A15" s="41"/>
      <c r="B15" s="32"/>
      <c r="C15" s="40" t="s">
        <v>103</v>
      </c>
      <c r="D15" s="315">
        <f>RESUMO!J38</f>
        <v>1058825.6367</v>
      </c>
      <c r="E15" s="315"/>
    </row>
    <row r="16" spans="1:6" ht="15" customHeight="1">
      <c r="A16" s="41"/>
      <c r="B16" s="32"/>
      <c r="C16" s="32"/>
      <c r="D16" s="42"/>
      <c r="E16" s="43"/>
      <c r="F16" s="44"/>
    </row>
    <row r="17" spans="1:6" ht="23.25" customHeight="1">
      <c r="A17" s="56" t="s">
        <v>104</v>
      </c>
      <c r="B17" s="57" t="s">
        <v>105</v>
      </c>
      <c r="C17" s="58" t="s">
        <v>106</v>
      </c>
      <c r="D17" s="59" t="s">
        <v>107</v>
      </c>
      <c r="E17" s="59" t="s">
        <v>108</v>
      </c>
      <c r="F17" s="44"/>
    </row>
    <row r="18" spans="1:6" ht="15.75" customHeight="1">
      <c r="A18" s="60" t="s">
        <v>109</v>
      </c>
      <c r="B18" s="61" t="s">
        <v>132</v>
      </c>
      <c r="C18" s="62" t="s">
        <v>110</v>
      </c>
      <c r="D18" s="63">
        <v>0.14</v>
      </c>
      <c r="E18" s="64">
        <f>D18*$D$15</f>
        <v>148235.589138</v>
      </c>
      <c r="F18" s="44"/>
    </row>
    <row r="19" spans="1:6" ht="15.75" customHeight="1">
      <c r="A19" s="60" t="s">
        <v>111</v>
      </c>
      <c r="B19" s="61" t="s">
        <v>133</v>
      </c>
      <c r="C19" s="65" t="s">
        <v>112</v>
      </c>
      <c r="D19" s="63">
        <v>0.14</v>
      </c>
      <c r="E19" s="64">
        <f aca="true" t="shared" si="0" ref="E19:E24">D19*$D$15</f>
        <v>148235.589138</v>
      </c>
      <c r="F19" s="44"/>
    </row>
    <row r="20" spans="1:6" ht="15.75" customHeight="1">
      <c r="A20" s="60" t="s">
        <v>113</v>
      </c>
      <c r="B20" s="61" t="s">
        <v>135</v>
      </c>
      <c r="C20" s="62" t="s">
        <v>114</v>
      </c>
      <c r="D20" s="63">
        <v>0.14</v>
      </c>
      <c r="E20" s="64">
        <f t="shared" si="0"/>
        <v>148235.589138</v>
      </c>
      <c r="F20" s="44"/>
    </row>
    <row r="21" spans="1:6" ht="15.75" customHeight="1">
      <c r="A21" s="60" t="s">
        <v>115</v>
      </c>
      <c r="B21" s="61" t="s">
        <v>134</v>
      </c>
      <c r="C21" s="62" t="s">
        <v>116</v>
      </c>
      <c r="D21" s="63">
        <v>0.14</v>
      </c>
      <c r="E21" s="64">
        <f t="shared" si="0"/>
        <v>148235.589138</v>
      </c>
      <c r="F21" s="44"/>
    </row>
    <row r="22" spans="1:6" ht="15.75" customHeight="1">
      <c r="A22" s="60" t="s">
        <v>117</v>
      </c>
      <c r="B22" s="61" t="s">
        <v>136</v>
      </c>
      <c r="C22" s="62" t="s">
        <v>118</v>
      </c>
      <c r="D22" s="63">
        <v>0.14</v>
      </c>
      <c r="E22" s="64">
        <f t="shared" si="0"/>
        <v>148235.589138</v>
      </c>
      <c r="F22" s="44"/>
    </row>
    <row r="23" spans="1:6" ht="15.75" customHeight="1">
      <c r="A23" s="60" t="s">
        <v>119</v>
      </c>
      <c r="B23" s="61" t="s">
        <v>137</v>
      </c>
      <c r="C23" s="62" t="s">
        <v>120</v>
      </c>
      <c r="D23" s="63">
        <v>0.14</v>
      </c>
      <c r="E23" s="64">
        <f t="shared" si="0"/>
        <v>148235.589138</v>
      </c>
      <c r="F23" s="44"/>
    </row>
    <row r="24" spans="1:6" ht="15.75" customHeight="1">
      <c r="A24" s="60" t="s">
        <v>131</v>
      </c>
      <c r="B24" s="61" t="s">
        <v>121</v>
      </c>
      <c r="C24" s="62" t="s">
        <v>163</v>
      </c>
      <c r="D24" s="63">
        <v>0.16</v>
      </c>
      <c r="E24" s="64">
        <f t="shared" si="0"/>
        <v>169412.101872</v>
      </c>
      <c r="F24" s="44"/>
    </row>
    <row r="25" spans="1:6" ht="18" customHeight="1">
      <c r="A25" s="66"/>
      <c r="B25" s="67"/>
      <c r="C25" s="68"/>
      <c r="D25" s="69">
        <f>SUM(D18:D24)</f>
        <v>1</v>
      </c>
      <c r="E25" s="70">
        <f>SUM(E18:E24)</f>
        <v>1058825.6367000001</v>
      </c>
      <c r="F25" s="44"/>
    </row>
    <row r="26" spans="1:6" ht="18" customHeight="1">
      <c r="A26" s="45"/>
      <c r="B26" s="46"/>
      <c r="C26" s="33"/>
      <c r="D26" s="47"/>
      <c r="E26" s="44"/>
      <c r="F26" s="44"/>
    </row>
    <row r="27" spans="1:6" ht="18" customHeight="1">
      <c r="A27" s="45"/>
      <c r="B27" s="32"/>
      <c r="C27" s="33"/>
      <c r="D27" s="48"/>
      <c r="E27" s="44"/>
      <c r="F27" s="44"/>
    </row>
    <row r="28" spans="1:6" ht="18" customHeight="1">
      <c r="A28" s="316" t="s">
        <v>122</v>
      </c>
      <c r="B28" s="316"/>
      <c r="C28" s="316"/>
      <c r="D28" s="316"/>
      <c r="E28" s="316"/>
      <c r="F28" s="44"/>
    </row>
    <row r="29" spans="1:6" ht="18" customHeight="1">
      <c r="A29" s="45"/>
      <c r="B29" s="34"/>
      <c r="C29" s="309"/>
      <c r="D29" s="309"/>
      <c r="E29" s="44"/>
      <c r="F29" s="44"/>
    </row>
    <row r="30" spans="1:6" ht="18" customHeight="1">
      <c r="A30" s="49"/>
      <c r="B30" s="23"/>
      <c r="C30" s="24"/>
      <c r="D30" s="44"/>
      <c r="E30" s="44"/>
      <c r="F30" s="44"/>
    </row>
    <row r="31" spans="1:6" ht="15.75">
      <c r="A31" s="308" t="s">
        <v>546</v>
      </c>
      <c r="B31" s="308"/>
      <c r="C31" s="308"/>
      <c r="D31" s="308"/>
      <c r="E31" s="308"/>
      <c r="F31" s="44"/>
    </row>
    <row r="32" spans="1:6" ht="12.75">
      <c r="A32" s="50"/>
      <c r="B32" s="50"/>
      <c r="C32" s="50"/>
      <c r="D32" s="50"/>
      <c r="E32" s="50"/>
      <c r="F32" s="44"/>
    </row>
    <row r="33" spans="1:6" ht="12.75">
      <c r="A33" s="50"/>
      <c r="B33" s="50"/>
      <c r="C33" s="50"/>
      <c r="D33" s="50"/>
      <c r="E33" s="50"/>
      <c r="F33" s="44"/>
    </row>
    <row r="34" spans="1:6" ht="15" customHeight="1">
      <c r="A34" s="51"/>
      <c r="B34" s="50"/>
      <c r="C34" s="24"/>
      <c r="D34" s="44"/>
      <c r="E34" s="44"/>
      <c r="F34" s="44"/>
    </row>
    <row r="35" spans="1:9" ht="15" customHeight="1">
      <c r="A35" s="300" t="s">
        <v>126</v>
      </c>
      <c r="B35" s="300"/>
      <c r="C35" s="300"/>
      <c r="D35" s="300"/>
      <c r="E35" s="300"/>
      <c r="F35" s="120"/>
      <c r="G35" s="120"/>
      <c r="H35" s="120"/>
      <c r="I35" s="120"/>
    </row>
    <row r="36" spans="1:9" ht="15" customHeight="1">
      <c r="A36" s="301" t="s">
        <v>127</v>
      </c>
      <c r="B36" s="301"/>
      <c r="C36" s="301"/>
      <c r="D36" s="301"/>
      <c r="E36" s="301"/>
      <c r="F36" s="121"/>
      <c r="G36" s="121"/>
      <c r="H36" s="121"/>
      <c r="I36" s="121"/>
    </row>
    <row r="37" spans="5:6" ht="15" customHeight="1">
      <c r="E37" s="44"/>
      <c r="F37" s="44"/>
    </row>
    <row r="38" spans="5:6" ht="15" customHeight="1">
      <c r="E38" s="44"/>
      <c r="F38" s="44"/>
    </row>
    <row r="39" spans="5:6" ht="15" customHeight="1">
      <c r="E39" s="44"/>
      <c r="F39" s="44"/>
    </row>
    <row r="40" spans="5:6" ht="15" customHeight="1">
      <c r="E40" s="44"/>
      <c r="F40" s="44"/>
    </row>
    <row r="41" spans="5:6" ht="15" customHeight="1">
      <c r="E41" s="44"/>
      <c r="F41" s="44"/>
    </row>
    <row r="42" spans="5:6" ht="15" customHeight="1">
      <c r="E42" s="44"/>
      <c r="F42" s="44"/>
    </row>
    <row r="43" spans="1:6" ht="15" customHeight="1">
      <c r="A43" s="52"/>
      <c r="E43" s="44"/>
      <c r="F43" s="44"/>
    </row>
    <row r="44" spans="1:6" ht="15" customHeight="1">
      <c r="A44" s="52"/>
      <c r="B44" s="53"/>
      <c r="C44" s="54"/>
      <c r="D44" s="44"/>
      <c r="E44" s="44"/>
      <c r="F44" s="44"/>
    </row>
    <row r="45" spans="1:6" ht="15" customHeight="1">
      <c r="A45" s="52"/>
      <c r="B45" s="53"/>
      <c r="C45" s="54"/>
      <c r="D45" s="44"/>
      <c r="E45" s="44"/>
      <c r="F45" s="44"/>
    </row>
    <row r="46" spans="1:6" ht="15" customHeight="1">
      <c r="A46" s="52"/>
      <c r="B46" s="53"/>
      <c r="C46" s="54"/>
      <c r="D46" s="44"/>
      <c r="E46" s="44"/>
      <c r="F46" s="44"/>
    </row>
    <row r="47" spans="1:6" ht="15" customHeight="1">
      <c r="A47" s="52"/>
      <c r="B47" s="53"/>
      <c r="C47" s="54"/>
      <c r="D47" s="44"/>
      <c r="E47" s="44"/>
      <c r="F47" s="44"/>
    </row>
    <row r="48" spans="1:6" ht="15" customHeight="1">
      <c r="A48" s="52"/>
      <c r="B48" s="53"/>
      <c r="C48" s="54"/>
      <c r="D48" s="44"/>
      <c r="E48" s="44"/>
      <c r="F48" s="44"/>
    </row>
    <row r="49" spans="1:6" ht="15" customHeight="1">
      <c r="A49" s="52"/>
      <c r="B49" s="53"/>
      <c r="C49" s="54"/>
      <c r="D49" s="44"/>
      <c r="E49" s="44"/>
      <c r="F49" s="44"/>
    </row>
    <row r="50" spans="1:6" ht="15" customHeight="1">
      <c r="A50" s="52"/>
      <c r="B50" s="53"/>
      <c r="C50" s="54"/>
      <c r="D50" s="44"/>
      <c r="E50" s="44"/>
      <c r="F50" s="44"/>
    </row>
    <row r="51" spans="2:6" ht="15" customHeight="1">
      <c r="B51" s="23"/>
      <c r="C51" s="24"/>
      <c r="D51" s="44"/>
      <c r="E51" s="44"/>
      <c r="F51" s="44"/>
    </row>
    <row r="52" spans="2:6" ht="15" customHeight="1">
      <c r="B52" s="23"/>
      <c r="C52" s="24"/>
      <c r="D52" s="44"/>
      <c r="E52" s="44"/>
      <c r="F52" s="44"/>
    </row>
    <row r="53" spans="2:6" ht="15" customHeight="1">
      <c r="B53" s="23"/>
      <c r="C53" s="24"/>
      <c r="D53" s="44"/>
      <c r="E53" s="44"/>
      <c r="F53" s="44"/>
    </row>
    <row r="54" spans="2:6" ht="12.75">
      <c r="B54" s="23"/>
      <c r="C54" s="24"/>
      <c r="D54" s="44"/>
      <c r="E54" s="44"/>
      <c r="F54" s="44"/>
    </row>
    <row r="55" spans="2:6" ht="12.75">
      <c r="B55" s="23"/>
      <c r="C55" s="24"/>
      <c r="D55" s="44"/>
      <c r="E55" s="44"/>
      <c r="F55" s="44"/>
    </row>
    <row r="56" spans="2:6" ht="12.75">
      <c r="B56" s="23"/>
      <c r="C56" s="24"/>
      <c r="D56" s="44"/>
      <c r="E56" s="44"/>
      <c r="F56" s="44"/>
    </row>
    <row r="57" spans="2:6" ht="12.75">
      <c r="B57" s="23"/>
      <c r="C57" s="24"/>
      <c r="D57" s="44"/>
      <c r="E57" s="44"/>
      <c r="F57" s="44"/>
    </row>
    <row r="58" spans="2:6" ht="12.75">
      <c r="B58" s="23"/>
      <c r="C58" s="24"/>
      <c r="D58" s="44"/>
      <c r="E58" s="44"/>
      <c r="F58" s="44"/>
    </row>
    <row r="59" spans="2:6" ht="12.75">
      <c r="B59" s="23"/>
      <c r="C59" s="24"/>
      <c r="D59" s="44"/>
      <c r="E59" s="44"/>
      <c r="F59" s="44"/>
    </row>
    <row r="60" spans="2:6" ht="12.75">
      <c r="B60" s="23"/>
      <c r="C60" s="24"/>
      <c r="D60" s="44"/>
      <c r="E60" s="44"/>
      <c r="F60" s="44"/>
    </row>
    <row r="61" spans="2:6" ht="12.75">
      <c r="B61" s="23"/>
      <c r="C61" s="24"/>
      <c r="D61" s="44"/>
      <c r="E61" s="44"/>
      <c r="F61" s="44"/>
    </row>
    <row r="62" spans="2:6" ht="12.75">
      <c r="B62" s="23"/>
      <c r="C62" s="24"/>
      <c r="D62" s="44"/>
      <c r="E62" s="44"/>
      <c r="F62" s="44"/>
    </row>
    <row r="63" spans="2:6" ht="12.75">
      <c r="B63" s="23"/>
      <c r="C63" s="24"/>
      <c r="D63" s="44"/>
      <c r="E63" s="44"/>
      <c r="F63" s="44"/>
    </row>
    <row r="64" spans="2:6" ht="12.75">
      <c r="B64" s="23"/>
      <c r="C64" s="24"/>
      <c r="D64" s="44"/>
      <c r="E64" s="44"/>
      <c r="F64" s="44"/>
    </row>
    <row r="65" spans="2:6" ht="12.75">
      <c r="B65" s="23"/>
      <c r="C65" s="24"/>
      <c r="D65" s="44"/>
      <c r="E65" s="44"/>
      <c r="F65" s="44"/>
    </row>
    <row r="66" spans="2:6" ht="12.75">
      <c r="B66" s="23"/>
      <c r="C66" s="24"/>
      <c r="D66" s="44"/>
      <c r="E66" s="44"/>
      <c r="F66" s="44"/>
    </row>
    <row r="67" spans="2:6" ht="12.75">
      <c r="B67" s="23"/>
      <c r="C67" s="24"/>
      <c r="D67" s="44"/>
      <c r="E67" s="44"/>
      <c r="F67" s="44"/>
    </row>
    <row r="68" spans="2:6" ht="12.75">
      <c r="B68" s="23"/>
      <c r="C68" s="24"/>
      <c r="D68" s="44"/>
      <c r="E68" s="44"/>
      <c r="F68" s="44"/>
    </row>
    <row r="69" spans="2:6" ht="12.75">
      <c r="B69" s="23"/>
      <c r="C69" s="24"/>
      <c r="D69" s="44"/>
      <c r="E69" s="44"/>
      <c r="F69" s="44"/>
    </row>
    <row r="70" spans="2:6" ht="12.75">
      <c r="B70" s="23"/>
      <c r="C70" s="24"/>
      <c r="D70" s="44"/>
      <c r="E70" s="44"/>
      <c r="F70" s="44"/>
    </row>
    <row r="71" spans="2:6" ht="12.75">
      <c r="B71" s="23"/>
      <c r="C71" s="24"/>
      <c r="D71" s="44"/>
      <c r="E71" s="44"/>
      <c r="F71" s="44"/>
    </row>
    <row r="72" spans="2:6" ht="12.75">
      <c r="B72" s="23"/>
      <c r="C72" s="24"/>
      <c r="D72" s="44"/>
      <c r="E72" s="44"/>
      <c r="F72" s="44"/>
    </row>
    <row r="73" spans="2:6" ht="12.75">
      <c r="B73" s="23"/>
      <c r="C73" s="24"/>
      <c r="D73" s="44"/>
      <c r="E73" s="44"/>
      <c r="F73" s="44"/>
    </row>
    <row r="74" spans="2:6" ht="12.75">
      <c r="B74" s="23"/>
      <c r="C74" s="24"/>
      <c r="D74" s="44"/>
      <c r="E74" s="44"/>
      <c r="F74" s="44"/>
    </row>
    <row r="75" spans="2:6" ht="12.75">
      <c r="B75" s="23"/>
      <c r="C75" s="24"/>
      <c r="D75" s="44"/>
      <c r="E75" s="44"/>
      <c r="F75" s="44"/>
    </row>
    <row r="76" spans="2:6" ht="12.75">
      <c r="B76" s="23"/>
      <c r="C76" s="24"/>
      <c r="D76" s="44"/>
      <c r="E76" s="44"/>
      <c r="F76" s="44"/>
    </row>
    <row r="77" spans="2:6" ht="12.75">
      <c r="B77" s="23"/>
      <c r="C77" s="24"/>
      <c r="D77" s="44"/>
      <c r="E77" s="44"/>
      <c r="F77" s="44"/>
    </row>
    <row r="78" spans="2:6" ht="12.75">
      <c r="B78" s="23"/>
      <c r="C78" s="24"/>
      <c r="D78" s="44"/>
      <c r="E78" s="44"/>
      <c r="F78" s="44"/>
    </row>
    <row r="79" spans="2:6" ht="12.75">
      <c r="B79" s="23"/>
      <c r="C79" s="24"/>
      <c r="D79" s="44"/>
      <c r="E79" s="44"/>
      <c r="F79" s="44"/>
    </row>
    <row r="80" spans="2:6" ht="12.75">
      <c r="B80" s="23"/>
      <c r="C80" s="24"/>
      <c r="D80" s="44"/>
      <c r="E80" s="44"/>
      <c r="F80" s="44"/>
    </row>
    <row r="81" spans="2:6" ht="12.75">
      <c r="B81" s="23"/>
      <c r="C81" s="24"/>
      <c r="D81" s="44"/>
      <c r="E81" s="44"/>
      <c r="F81" s="44"/>
    </row>
    <row r="82" spans="2:6" ht="12.75">
      <c r="B82" s="23"/>
      <c r="C82" s="24"/>
      <c r="D82" s="44"/>
      <c r="E82" s="44"/>
      <c r="F82" s="44"/>
    </row>
    <row r="83" spans="2:6" ht="12.75">
      <c r="B83" s="23"/>
      <c r="C83" s="24"/>
      <c r="D83" s="44"/>
      <c r="E83" s="44"/>
      <c r="F83" s="44"/>
    </row>
    <row r="84" spans="2:6" ht="12.75">
      <c r="B84" s="23"/>
      <c r="C84" s="24"/>
      <c r="D84" s="44"/>
      <c r="E84" s="44"/>
      <c r="F84" s="44"/>
    </row>
    <row r="85" spans="2:6" ht="12.75">
      <c r="B85" s="23"/>
      <c r="C85" s="24"/>
      <c r="D85" s="44"/>
      <c r="E85" s="44"/>
      <c r="F85" s="44"/>
    </row>
    <row r="86" spans="2:6" ht="12.75">
      <c r="B86" s="23"/>
      <c r="C86" s="24"/>
      <c r="D86" s="44"/>
      <c r="E86" s="44"/>
      <c r="F86" s="44"/>
    </row>
    <row r="87" spans="2:6" ht="12.75">
      <c r="B87" s="23"/>
      <c r="C87" s="24"/>
      <c r="D87" s="44"/>
      <c r="E87" s="44"/>
      <c r="F87" s="44"/>
    </row>
    <row r="88" spans="2:6" ht="12.75">
      <c r="B88" s="23"/>
      <c r="C88" s="24"/>
      <c r="D88" s="44"/>
      <c r="E88" s="44"/>
      <c r="F88" s="44"/>
    </row>
    <row r="89" spans="2:6" ht="12.75">
      <c r="B89" s="23"/>
      <c r="C89" s="24"/>
      <c r="D89" s="44"/>
      <c r="E89" s="44"/>
      <c r="F89" s="44"/>
    </row>
    <row r="90" spans="2:6" ht="12.75">
      <c r="B90" s="23"/>
      <c r="C90" s="24"/>
      <c r="D90" s="44"/>
      <c r="E90" s="44"/>
      <c r="F90" s="44"/>
    </row>
    <row r="91" spans="2:6" ht="12.75">
      <c r="B91" s="23"/>
      <c r="C91" s="24"/>
      <c r="D91" s="44"/>
      <c r="E91" s="44"/>
      <c r="F91" s="44"/>
    </row>
    <row r="92" spans="2:6" ht="12.75">
      <c r="B92" s="23"/>
      <c r="C92" s="24"/>
      <c r="D92" s="44"/>
      <c r="E92" s="44"/>
      <c r="F92" s="44"/>
    </row>
    <row r="93" spans="2:6" ht="12.75">
      <c r="B93" s="23"/>
      <c r="C93" s="24"/>
      <c r="D93" s="44"/>
      <c r="E93" s="44"/>
      <c r="F93" s="44"/>
    </row>
    <row r="94" spans="2:6" ht="12.75">
      <c r="B94" s="23"/>
      <c r="C94" s="24"/>
      <c r="D94" s="44"/>
      <c r="E94" s="44"/>
      <c r="F94" s="44"/>
    </row>
    <row r="95" spans="2:6" ht="12.75">
      <c r="B95" s="23"/>
      <c r="C95" s="24"/>
      <c r="D95" s="44"/>
      <c r="E95" s="44"/>
      <c r="F95" s="44"/>
    </row>
    <row r="96" spans="2:6" ht="12.75">
      <c r="B96" s="23"/>
      <c r="C96" s="24"/>
      <c r="D96" s="44"/>
      <c r="E96" s="44"/>
      <c r="F96" s="44"/>
    </row>
    <row r="97" spans="2:6" ht="12.75">
      <c r="B97" s="23"/>
      <c r="C97" s="24"/>
      <c r="D97" s="44"/>
      <c r="E97" s="44"/>
      <c r="F97" s="44"/>
    </row>
    <row r="98" spans="2:6" ht="12.75">
      <c r="B98" s="23"/>
      <c r="C98" s="24"/>
      <c r="D98" s="44"/>
      <c r="E98" s="44"/>
      <c r="F98" s="44"/>
    </row>
    <row r="99" spans="2:6" ht="12.75">
      <c r="B99" s="23"/>
      <c r="C99" s="24"/>
      <c r="D99" s="44"/>
      <c r="E99" s="44"/>
      <c r="F99" s="44"/>
    </row>
    <row r="100" spans="2:6" ht="12.75">
      <c r="B100" s="23"/>
      <c r="C100" s="24"/>
      <c r="D100" s="44"/>
      <c r="E100" s="44"/>
      <c r="F100" s="44"/>
    </row>
    <row r="101" spans="2:6" ht="12.75">
      <c r="B101" s="23"/>
      <c r="C101" s="24"/>
      <c r="D101" s="44"/>
      <c r="E101" s="44"/>
      <c r="F101" s="44"/>
    </row>
    <row r="102" spans="2:6" ht="12.75">
      <c r="B102" s="23"/>
      <c r="C102" s="24"/>
      <c r="D102" s="44"/>
      <c r="E102" s="44"/>
      <c r="F102" s="44"/>
    </row>
    <row r="103" spans="2:6" ht="12.75">
      <c r="B103" s="23"/>
      <c r="C103" s="24"/>
      <c r="D103" s="44"/>
      <c r="E103" s="44"/>
      <c r="F103" s="44"/>
    </row>
    <row r="104" spans="2:3" ht="12.75">
      <c r="B104" s="23"/>
      <c r="C104" s="24"/>
    </row>
    <row r="105" spans="2:3" ht="12.75">
      <c r="B105" s="23"/>
      <c r="C105" s="24"/>
    </row>
    <row r="106" spans="2:3" ht="12.75">
      <c r="B106" s="23"/>
      <c r="C106" s="24"/>
    </row>
    <row r="107" spans="2:3" ht="12.75">
      <c r="B107" s="23"/>
      <c r="C107" s="24"/>
    </row>
    <row r="108" spans="2:3" ht="12.75">
      <c r="B108" s="23"/>
      <c r="C108" s="24"/>
    </row>
    <row r="109" spans="2:3" ht="12.75">
      <c r="B109" s="23"/>
      <c r="C109" s="24"/>
    </row>
    <row r="110" spans="2:3" ht="12.75">
      <c r="B110" s="23"/>
      <c r="C110" s="24"/>
    </row>
    <row r="111" spans="2:3" ht="12.75">
      <c r="B111" s="23"/>
      <c r="C111" s="24"/>
    </row>
    <row r="112" spans="2:3" ht="12.75">
      <c r="B112" s="23"/>
      <c r="C112" s="24"/>
    </row>
    <row r="113" spans="2:3" ht="12.75">
      <c r="B113" s="23"/>
      <c r="C113" s="24"/>
    </row>
    <row r="114" spans="2:3" ht="12.75">
      <c r="B114" s="23"/>
      <c r="C114" s="24"/>
    </row>
    <row r="115" spans="2:3" ht="12.75">
      <c r="B115" s="23"/>
      <c r="C115" s="24"/>
    </row>
    <row r="116" spans="2:3" ht="12.75">
      <c r="B116" s="23"/>
      <c r="C116" s="24"/>
    </row>
    <row r="117" spans="2:3" ht="12.75">
      <c r="B117" s="23"/>
      <c r="C117" s="24"/>
    </row>
    <row r="118" spans="2:3" ht="12.75">
      <c r="B118" s="23"/>
      <c r="C118" s="24"/>
    </row>
    <row r="119" spans="2:3" ht="12.75">
      <c r="B119" s="23"/>
      <c r="C119" s="24"/>
    </row>
    <row r="120" spans="2:3" ht="12.75">
      <c r="B120" s="23"/>
      <c r="C120" s="24"/>
    </row>
    <row r="121" spans="2:3" ht="12.75">
      <c r="B121" s="23"/>
      <c r="C121" s="24"/>
    </row>
    <row r="122" spans="2:3" ht="12.75">
      <c r="B122" s="23"/>
      <c r="C122" s="24"/>
    </row>
    <row r="123" spans="2:3" ht="12.75">
      <c r="B123" s="23"/>
      <c r="C123" s="24"/>
    </row>
    <row r="124" spans="2:3" ht="12.75">
      <c r="B124" s="23"/>
      <c r="C124" s="24"/>
    </row>
    <row r="125" spans="2:3" ht="12.75">
      <c r="B125" s="23"/>
      <c r="C125" s="24"/>
    </row>
    <row r="126" spans="2:3" ht="12.75">
      <c r="B126" s="23"/>
      <c r="C126" s="24"/>
    </row>
    <row r="127" spans="2:3" ht="12.75">
      <c r="B127" s="23"/>
      <c r="C127" s="24"/>
    </row>
    <row r="128" spans="2:3" ht="12.75">
      <c r="B128" s="23"/>
      <c r="C128" s="24"/>
    </row>
    <row r="129" spans="2:3" ht="12.75">
      <c r="B129" s="23"/>
      <c r="C129" s="24"/>
    </row>
    <row r="130" spans="2:3" ht="12.75">
      <c r="B130" s="23"/>
      <c r="C130" s="24"/>
    </row>
    <row r="131" spans="2:3" ht="12.75">
      <c r="B131" s="23"/>
      <c r="C131" s="24"/>
    </row>
    <row r="132" spans="2:3" ht="12.75">
      <c r="B132" s="23"/>
      <c r="C132" s="24"/>
    </row>
    <row r="133" spans="2:3" ht="12.75">
      <c r="B133" s="23"/>
      <c r="C133" s="24"/>
    </row>
    <row r="134" spans="2:3" ht="12.75">
      <c r="B134" s="23"/>
      <c r="C134" s="24"/>
    </row>
    <row r="135" spans="2:3" ht="12.75">
      <c r="B135" s="23"/>
      <c r="C135" s="24"/>
    </row>
    <row r="136" spans="2:3" ht="12.75">
      <c r="B136" s="23"/>
      <c r="C136" s="24"/>
    </row>
    <row r="137" spans="2:3" ht="12.75">
      <c r="B137" s="23"/>
      <c r="C137" s="24"/>
    </row>
    <row r="138" spans="2:3" ht="12.75">
      <c r="B138" s="23"/>
      <c r="C138" s="24"/>
    </row>
    <row r="139" spans="2:3" ht="12.75">
      <c r="B139" s="23"/>
      <c r="C139" s="24"/>
    </row>
    <row r="140" spans="2:3" ht="12.75">
      <c r="B140" s="23"/>
      <c r="C140" s="24"/>
    </row>
    <row r="141" spans="2:3" ht="12.75">
      <c r="B141" s="23"/>
      <c r="C141" s="24"/>
    </row>
    <row r="142" spans="2:3" ht="12.75">
      <c r="B142" s="23"/>
      <c r="C142" s="24"/>
    </row>
    <row r="143" spans="2:3" ht="12.75">
      <c r="B143" s="23"/>
      <c r="C143" s="24"/>
    </row>
    <row r="144" spans="2:3" ht="12.75">
      <c r="B144" s="23"/>
      <c r="C144" s="24"/>
    </row>
    <row r="145" spans="2:3" ht="12.75">
      <c r="B145" s="23"/>
      <c r="C145" s="24"/>
    </row>
    <row r="146" spans="2:3" ht="12.75">
      <c r="B146" s="23"/>
      <c r="C146" s="24"/>
    </row>
    <row r="147" spans="2:3" ht="12.75">
      <c r="B147" s="23"/>
      <c r="C147" s="24"/>
    </row>
    <row r="148" spans="2:3" ht="12.75">
      <c r="B148" s="23"/>
      <c r="C148" s="24"/>
    </row>
    <row r="149" spans="2:3" ht="12.75">
      <c r="B149" s="23"/>
      <c r="C149" s="24"/>
    </row>
    <row r="150" spans="2:3" ht="12.75">
      <c r="B150" s="23"/>
      <c r="C150" s="24"/>
    </row>
    <row r="151" spans="2:3" ht="12.75">
      <c r="B151" s="23"/>
      <c r="C151" s="24"/>
    </row>
    <row r="152" spans="2:3" ht="12.75">
      <c r="B152" s="23"/>
      <c r="C152" s="24"/>
    </row>
    <row r="153" spans="2:3" ht="12.75">
      <c r="B153" s="23"/>
      <c r="C153" s="24"/>
    </row>
  </sheetData>
  <sheetProtection/>
  <mergeCells count="9">
    <mergeCell ref="A31:E31"/>
    <mergeCell ref="A35:E35"/>
    <mergeCell ref="A36:E36"/>
    <mergeCell ref="A8:E8"/>
    <mergeCell ref="A11:E11"/>
    <mergeCell ref="A14:B14"/>
    <mergeCell ref="D15:E15"/>
    <mergeCell ref="A28:E28"/>
    <mergeCell ref="C29:D29"/>
  </mergeCells>
  <printOptions horizontalCentered="1"/>
  <pageMargins left="0.7874015748031497" right="0.5905511811023623" top="0.5905511811023623" bottom="0.5905511811023623" header="0.1968503937007874" footer="0.1968503937007874"/>
  <pageSetup horizontalDpi="600" verticalDpi="600" orientation="portrait" paperSize="9" scale="75" r:id="rId3"/>
  <headerFooter>
    <oddFooter>&amp;RPágina &amp;P de &amp;N</oddFooter>
  </headerFooter>
  <legacyDrawing r:id="rId2"/>
  <oleObjects>
    <oleObject progId="MSPhotoEd.3" shapeId="528989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2:J229"/>
  <sheetViews>
    <sheetView view="pageBreakPreview" zoomScale="90" zoomScaleNormal="60" zoomScaleSheetLayoutView="90" zoomScalePageLayoutView="0" workbookViewId="0" topLeftCell="A137">
      <selection activeCell="N153" sqref="N153"/>
    </sheetView>
  </sheetViews>
  <sheetFormatPr defaultColWidth="9.140625" defaultRowHeight="12.75"/>
  <cols>
    <col min="1" max="1" width="6.8515625" style="232" customWidth="1"/>
    <col min="2" max="2" width="13.00390625" style="234" bestFit="1" customWidth="1"/>
    <col min="3" max="3" width="59.421875" style="233" customWidth="1"/>
    <col min="4" max="4" width="6.8515625" style="233" bestFit="1" customWidth="1"/>
    <col min="5" max="5" width="9.140625" style="291" bestFit="1" customWidth="1"/>
    <col min="6" max="6" width="9.28125" style="232" bestFit="1" customWidth="1"/>
    <col min="7" max="7" width="7.7109375" style="232" bestFit="1" customWidth="1"/>
    <col min="8" max="8" width="12.8515625" style="232" bestFit="1" customWidth="1"/>
    <col min="9" max="9" width="13.7109375" style="292" customWidth="1"/>
    <col min="10" max="11" width="9.140625" style="233" customWidth="1"/>
    <col min="12" max="12" width="13.00390625" style="233" bestFit="1" customWidth="1"/>
    <col min="13" max="16384" width="9.140625" style="233" customWidth="1"/>
  </cols>
  <sheetData>
    <row r="2" spans="2:9" ht="15.75">
      <c r="B2" s="232"/>
      <c r="C2" s="320" t="s">
        <v>418</v>
      </c>
      <c r="D2" s="320"/>
      <c r="E2" s="320"/>
      <c r="F2" s="320"/>
      <c r="G2" s="320"/>
      <c r="H2" s="320"/>
      <c r="I2" s="320"/>
    </row>
    <row r="3" spans="3:9" ht="19.5" customHeight="1">
      <c r="C3" s="321" t="str">
        <f>'[10]ORÇAMENTO'!C3</f>
        <v>        OBRA: UNIDADE BÁSICA DE ATENÇÃO A SAÚDE DA FAMÍLIA - 3 EQUIPES</v>
      </c>
      <c r="D3" s="321"/>
      <c r="E3" s="321"/>
      <c r="F3" s="321"/>
      <c r="G3" s="321"/>
      <c r="H3" s="321"/>
      <c r="I3" s="321"/>
    </row>
    <row r="4" spans="3:9" ht="15.75" customHeight="1">
      <c r="C4" s="321" t="str">
        <f>'[10]ORÇAMENTO'!C4</f>
        <v>        LOCAL:  PROJETO PADRÃO (SEM IMPLANTAÇÃO)</v>
      </c>
      <c r="D4" s="321"/>
      <c r="E4" s="321"/>
      <c r="F4" s="321"/>
      <c r="G4" s="321"/>
      <c r="H4" s="321"/>
      <c r="I4" s="321"/>
    </row>
    <row r="5" spans="3:9" ht="15.75">
      <c r="C5" s="320" t="s">
        <v>419</v>
      </c>
      <c r="D5" s="320"/>
      <c r="E5" s="320"/>
      <c r="F5" s="320"/>
      <c r="G5" s="320"/>
      <c r="H5" s="320"/>
      <c r="I5" s="320"/>
    </row>
    <row r="6" spans="1:9" ht="15.75">
      <c r="A6" s="235"/>
      <c r="B6" s="236"/>
      <c r="C6" s="237"/>
      <c r="D6" s="237"/>
      <c r="E6" s="238"/>
      <c r="F6" s="235"/>
      <c r="G6" s="235"/>
      <c r="H6" s="235"/>
      <c r="I6" s="239"/>
    </row>
    <row r="7" spans="1:9" s="240" customFormat="1" ht="26.25">
      <c r="A7" s="322" t="s">
        <v>420</v>
      </c>
      <c r="B7" s="322"/>
      <c r="C7" s="322"/>
      <c r="D7" s="322"/>
      <c r="E7" s="322"/>
      <c r="F7" s="322"/>
      <c r="G7" s="322"/>
      <c r="H7" s="322"/>
      <c r="I7" s="322"/>
    </row>
    <row r="8" spans="1:9" s="240" customFormat="1" ht="15">
      <c r="A8" s="241"/>
      <c r="B8" s="242"/>
      <c r="C8" s="242"/>
      <c r="D8" s="242"/>
      <c r="E8" s="243"/>
      <c r="F8" s="242"/>
      <c r="G8" s="242"/>
      <c r="H8" s="242"/>
      <c r="I8" s="244"/>
    </row>
    <row r="9" spans="1:9" s="240" customFormat="1" ht="15">
      <c r="A9" s="241"/>
      <c r="B9" s="242"/>
      <c r="C9" s="242"/>
      <c r="D9" s="242"/>
      <c r="E9" s="243"/>
      <c r="F9" s="242"/>
      <c r="G9" s="242"/>
      <c r="H9" s="242"/>
      <c r="I9" s="244"/>
    </row>
    <row r="10" spans="1:9" s="240" customFormat="1" ht="20.25">
      <c r="A10" s="319" t="s">
        <v>421</v>
      </c>
      <c r="B10" s="319"/>
      <c r="C10" s="319"/>
      <c r="D10" s="319"/>
      <c r="E10" s="319"/>
      <c r="F10" s="319"/>
      <c r="G10" s="319"/>
      <c r="H10" s="319"/>
      <c r="I10" s="319"/>
    </row>
    <row r="11" spans="1:9" s="240" customFormat="1" ht="15">
      <c r="A11" s="241"/>
      <c r="B11" s="242"/>
      <c r="C11" s="242"/>
      <c r="D11" s="242"/>
      <c r="E11" s="243"/>
      <c r="F11" s="242"/>
      <c r="G11" s="242"/>
      <c r="H11" s="242"/>
      <c r="I11" s="244"/>
    </row>
    <row r="12" spans="1:9" s="240" customFormat="1" ht="15">
      <c r="A12" s="245" t="s">
        <v>89</v>
      </c>
      <c r="B12" s="246" t="s">
        <v>0</v>
      </c>
      <c r="C12" s="247" t="s">
        <v>1</v>
      </c>
      <c r="D12" s="245" t="s">
        <v>2</v>
      </c>
      <c r="E12" s="248" t="s">
        <v>3</v>
      </c>
      <c r="F12" s="249" t="s">
        <v>4</v>
      </c>
      <c r="G12" s="249" t="s">
        <v>90</v>
      </c>
      <c r="H12" s="245" t="s">
        <v>6</v>
      </c>
      <c r="I12" s="249" t="s">
        <v>422</v>
      </c>
    </row>
    <row r="13" spans="1:9" s="240" customFormat="1" ht="15">
      <c r="A13" s="250" t="s">
        <v>10</v>
      </c>
      <c r="B13" s="251" t="s">
        <v>56</v>
      </c>
      <c r="C13" s="252" t="s">
        <v>423</v>
      </c>
      <c r="D13" s="253" t="s">
        <v>58</v>
      </c>
      <c r="E13" s="254"/>
      <c r="F13" s="254"/>
      <c r="G13" s="254"/>
      <c r="H13" s="254"/>
      <c r="I13" s="255"/>
    </row>
    <row r="14" spans="1:9" s="240" customFormat="1" ht="15">
      <c r="A14" s="256" t="s">
        <v>11</v>
      </c>
      <c r="B14" s="256" t="s">
        <v>56</v>
      </c>
      <c r="C14" s="257" t="s">
        <v>423</v>
      </c>
      <c r="D14" s="256" t="s">
        <v>95</v>
      </c>
      <c r="E14" s="258">
        <v>1</v>
      </c>
      <c r="F14" s="258">
        <v>8.51</v>
      </c>
      <c r="G14" s="258"/>
      <c r="H14" s="258">
        <f>E14*(F14+G14)</f>
        <v>8.51</v>
      </c>
      <c r="I14" s="249"/>
    </row>
    <row r="15" spans="1:9" s="240" customFormat="1" ht="15">
      <c r="A15" s="256" t="s">
        <v>12</v>
      </c>
      <c r="B15" s="256">
        <v>8</v>
      </c>
      <c r="C15" s="257" t="s">
        <v>424</v>
      </c>
      <c r="D15" s="256" t="s">
        <v>425</v>
      </c>
      <c r="E15" s="258">
        <v>0.58</v>
      </c>
      <c r="F15" s="258"/>
      <c r="G15" s="258">
        <v>5.3</v>
      </c>
      <c r="H15" s="258">
        <f>E15*(F15+G15)</f>
        <v>3.074</v>
      </c>
      <c r="I15" s="249"/>
    </row>
    <row r="16" spans="1:9" s="240" customFormat="1" ht="15">
      <c r="A16" s="256" t="s">
        <v>13</v>
      </c>
      <c r="B16" s="256">
        <v>12</v>
      </c>
      <c r="C16" s="257" t="s">
        <v>426</v>
      </c>
      <c r="D16" s="256" t="s">
        <v>425</v>
      </c>
      <c r="E16" s="258">
        <v>0.58</v>
      </c>
      <c r="F16" s="258"/>
      <c r="G16" s="258">
        <v>7.7</v>
      </c>
      <c r="H16" s="258">
        <f>E16*(F16+G16)</f>
        <v>4.466</v>
      </c>
      <c r="I16" s="249"/>
    </row>
    <row r="17" spans="1:9" s="240" customFormat="1" ht="15">
      <c r="A17" s="256"/>
      <c r="B17" s="256"/>
      <c r="C17" s="257"/>
      <c r="D17" s="256"/>
      <c r="E17" s="258"/>
      <c r="F17" s="258"/>
      <c r="G17" s="258"/>
      <c r="H17" s="258"/>
      <c r="I17" s="249">
        <f>SUM(H14:H16)</f>
        <v>16.05</v>
      </c>
    </row>
    <row r="18" spans="1:9" s="240" customFormat="1" ht="15">
      <c r="A18" s="256"/>
      <c r="B18" s="259"/>
      <c r="C18" s="257"/>
      <c r="D18" s="256"/>
      <c r="E18" s="258"/>
      <c r="F18" s="258"/>
      <c r="G18" s="258"/>
      <c r="H18" s="258"/>
      <c r="I18" s="249"/>
    </row>
    <row r="19" spans="1:9" s="240" customFormat="1" ht="15">
      <c r="A19" s="260"/>
      <c r="B19" s="261"/>
      <c r="C19" s="262" t="s">
        <v>427</v>
      </c>
      <c r="D19" s="260"/>
      <c r="E19" s="263"/>
      <c r="F19" s="264">
        <f>SUMPRODUCT(E14:E16,F14:F16)</f>
        <v>8.51</v>
      </c>
      <c r="G19" s="264">
        <f>H15+H16</f>
        <v>7.54</v>
      </c>
      <c r="H19" s="263"/>
      <c r="I19" s="264">
        <f>SUM(I12:I17)</f>
        <v>16.05</v>
      </c>
    </row>
    <row r="20" spans="1:9" s="240" customFormat="1" ht="15">
      <c r="A20" s="265"/>
      <c r="B20" s="266"/>
      <c r="C20" s="267"/>
      <c r="D20" s="265"/>
      <c r="E20" s="268"/>
      <c r="F20" s="265"/>
      <c r="G20" s="265"/>
      <c r="H20" s="265"/>
      <c r="I20" s="269"/>
    </row>
    <row r="21" spans="1:9" s="240" customFormat="1" ht="15">
      <c r="A21" s="250" t="s">
        <v>10</v>
      </c>
      <c r="B21" s="251" t="s">
        <v>56</v>
      </c>
      <c r="C21" s="252" t="s">
        <v>186</v>
      </c>
      <c r="D21" s="253" t="s">
        <v>58</v>
      </c>
      <c r="E21" s="254"/>
      <c r="F21" s="254"/>
      <c r="G21" s="254"/>
      <c r="H21" s="254"/>
      <c r="I21" s="255"/>
    </row>
    <row r="22" spans="1:9" s="240" customFormat="1" ht="15">
      <c r="A22" s="256" t="s">
        <v>11</v>
      </c>
      <c r="B22" s="256" t="s">
        <v>56</v>
      </c>
      <c r="C22" s="257" t="s">
        <v>186</v>
      </c>
      <c r="D22" s="256" t="s">
        <v>95</v>
      </c>
      <c r="E22" s="258">
        <v>1</v>
      </c>
      <c r="F22" s="258">
        <v>39.2</v>
      </c>
      <c r="G22" s="258"/>
      <c r="H22" s="258">
        <f>E22*(F22+G22)</f>
        <v>39.2</v>
      </c>
      <c r="I22" s="249"/>
    </row>
    <row r="23" spans="1:9" s="240" customFormat="1" ht="15">
      <c r="A23" s="256" t="s">
        <v>12</v>
      </c>
      <c r="B23" s="256">
        <v>8</v>
      </c>
      <c r="C23" s="257" t="s">
        <v>424</v>
      </c>
      <c r="D23" s="256" t="s">
        <v>425</v>
      </c>
      <c r="E23" s="258">
        <v>1</v>
      </c>
      <c r="F23" s="258"/>
      <c r="G23" s="258">
        <v>5.3</v>
      </c>
      <c r="H23" s="258">
        <f>E23*(F23+G23)</f>
        <v>5.3</v>
      </c>
      <c r="I23" s="249"/>
    </row>
    <row r="24" spans="1:9" s="240" customFormat="1" ht="15">
      <c r="A24" s="256" t="s">
        <v>13</v>
      </c>
      <c r="B24" s="256">
        <v>12</v>
      </c>
      <c r="C24" s="257" t="s">
        <v>426</v>
      </c>
      <c r="D24" s="256" t="s">
        <v>425</v>
      </c>
      <c r="E24" s="258">
        <v>1</v>
      </c>
      <c r="F24" s="258"/>
      <c r="G24" s="258">
        <v>7.7</v>
      </c>
      <c r="H24" s="258">
        <f>E24*(F24+G24)</f>
        <v>7.7</v>
      </c>
      <c r="I24" s="249"/>
    </row>
    <row r="25" spans="1:9" s="240" customFormat="1" ht="15">
      <c r="A25" s="256"/>
      <c r="B25" s="256"/>
      <c r="C25" s="257"/>
      <c r="D25" s="256"/>
      <c r="E25" s="258"/>
      <c r="F25" s="258"/>
      <c r="G25" s="258"/>
      <c r="H25" s="258"/>
      <c r="I25" s="249">
        <f>SUM(H22:H24)</f>
        <v>52.2</v>
      </c>
    </row>
    <row r="26" spans="1:9" s="240" customFormat="1" ht="15">
      <c r="A26" s="256"/>
      <c r="B26" s="259"/>
      <c r="C26" s="257"/>
      <c r="D26" s="256"/>
      <c r="E26" s="258"/>
      <c r="F26" s="258"/>
      <c r="G26" s="258"/>
      <c r="H26" s="258"/>
      <c r="I26" s="249"/>
    </row>
    <row r="27" spans="1:9" s="240" customFormat="1" ht="15">
      <c r="A27" s="260"/>
      <c r="B27" s="261"/>
      <c r="C27" s="262" t="s">
        <v>427</v>
      </c>
      <c r="D27" s="260"/>
      <c r="E27" s="263"/>
      <c r="F27" s="264">
        <f>SUMPRODUCT(E22:E24,F22:F24)</f>
        <v>39.2</v>
      </c>
      <c r="G27" s="264">
        <f>H23+H24</f>
        <v>13</v>
      </c>
      <c r="H27" s="263"/>
      <c r="I27" s="264">
        <f>SUM(I20:I25)</f>
        <v>52.2</v>
      </c>
    </row>
    <row r="28" spans="1:9" s="240" customFormat="1" ht="15">
      <c r="A28" s="265"/>
      <c r="B28" s="266"/>
      <c r="C28" s="267"/>
      <c r="D28" s="265"/>
      <c r="E28" s="268"/>
      <c r="F28" s="265"/>
      <c r="G28" s="265"/>
      <c r="H28" s="265"/>
      <c r="I28" s="269"/>
    </row>
    <row r="29" spans="1:9" s="240" customFormat="1" ht="15">
      <c r="A29" s="250" t="s">
        <v>10</v>
      </c>
      <c r="B29" s="251" t="s">
        <v>56</v>
      </c>
      <c r="C29" s="252" t="s">
        <v>194</v>
      </c>
      <c r="D29" s="253" t="s">
        <v>58</v>
      </c>
      <c r="E29" s="254"/>
      <c r="F29" s="254"/>
      <c r="G29" s="254"/>
      <c r="H29" s="254"/>
      <c r="I29" s="255"/>
    </row>
    <row r="30" spans="1:9" s="240" customFormat="1" ht="15">
      <c r="A30" s="256" t="s">
        <v>11</v>
      </c>
      <c r="B30" s="256" t="s">
        <v>56</v>
      </c>
      <c r="C30" s="257" t="s">
        <v>194</v>
      </c>
      <c r="D30" s="256" t="s">
        <v>95</v>
      </c>
      <c r="E30" s="258">
        <v>1</v>
      </c>
      <c r="F30" s="258">
        <v>4.1</v>
      </c>
      <c r="G30" s="258"/>
      <c r="H30" s="258">
        <f>E30*(F30+G30)</f>
        <v>4.1</v>
      </c>
      <c r="I30" s="249"/>
    </row>
    <row r="31" spans="1:9" s="240" customFormat="1" ht="15">
      <c r="A31" s="256" t="s">
        <v>12</v>
      </c>
      <c r="B31" s="256">
        <v>8</v>
      </c>
      <c r="C31" s="257" t="s">
        <v>424</v>
      </c>
      <c r="D31" s="256" t="s">
        <v>425</v>
      </c>
      <c r="E31" s="258">
        <v>0.58</v>
      </c>
      <c r="F31" s="258"/>
      <c r="G31" s="258">
        <v>5.3</v>
      </c>
      <c r="H31" s="258">
        <f>E31*(F31+G31)</f>
        <v>3.074</v>
      </c>
      <c r="I31" s="249"/>
    </row>
    <row r="32" spans="1:9" s="240" customFormat="1" ht="15">
      <c r="A32" s="256" t="s">
        <v>13</v>
      </c>
      <c r="B32" s="256">
        <v>12</v>
      </c>
      <c r="C32" s="257" t="s">
        <v>426</v>
      </c>
      <c r="D32" s="256" t="s">
        <v>425</v>
      </c>
      <c r="E32" s="258">
        <v>0.58</v>
      </c>
      <c r="F32" s="258"/>
      <c r="G32" s="258">
        <v>7.7</v>
      </c>
      <c r="H32" s="258">
        <f>E32*(F32+G32)</f>
        <v>4.466</v>
      </c>
      <c r="I32" s="249"/>
    </row>
    <row r="33" spans="1:9" s="240" customFormat="1" ht="15">
      <c r="A33" s="256"/>
      <c r="B33" s="256"/>
      <c r="C33" s="257"/>
      <c r="D33" s="256"/>
      <c r="E33" s="258"/>
      <c r="F33" s="258"/>
      <c r="G33" s="258"/>
      <c r="H33" s="258"/>
      <c r="I33" s="249">
        <f>SUM(H30:H32)</f>
        <v>11.64</v>
      </c>
    </row>
    <row r="34" spans="1:9" s="240" customFormat="1" ht="15">
      <c r="A34" s="256"/>
      <c r="B34" s="259"/>
      <c r="C34" s="257"/>
      <c r="D34" s="256"/>
      <c r="E34" s="258"/>
      <c r="F34" s="258"/>
      <c r="G34" s="258"/>
      <c r="H34" s="258"/>
      <c r="I34" s="249"/>
    </row>
    <row r="35" spans="1:9" s="240" customFormat="1" ht="15">
      <c r="A35" s="260"/>
      <c r="B35" s="261"/>
      <c r="C35" s="262" t="s">
        <v>427</v>
      </c>
      <c r="D35" s="260"/>
      <c r="E35" s="263"/>
      <c r="F35" s="264">
        <f>SUMPRODUCT(E30:E32,F30:F32)</f>
        <v>4.1</v>
      </c>
      <c r="G35" s="264">
        <f>H31+H32</f>
        <v>7.54</v>
      </c>
      <c r="H35" s="263"/>
      <c r="I35" s="264">
        <f>SUM(I28:I33)</f>
        <v>11.64</v>
      </c>
    </row>
    <row r="36" spans="1:9" s="240" customFormat="1" ht="15">
      <c r="A36" s="265"/>
      <c r="B36" s="266"/>
      <c r="C36" s="267"/>
      <c r="D36" s="265"/>
      <c r="E36" s="268"/>
      <c r="F36" s="265"/>
      <c r="G36" s="265"/>
      <c r="H36" s="265"/>
      <c r="I36" s="269"/>
    </row>
    <row r="37" spans="1:9" s="240" customFormat="1" ht="15">
      <c r="A37" s="250" t="s">
        <v>10</v>
      </c>
      <c r="B37" s="251" t="s">
        <v>56</v>
      </c>
      <c r="C37" s="252" t="s">
        <v>412</v>
      </c>
      <c r="D37" s="253" t="s">
        <v>58</v>
      </c>
      <c r="E37" s="254"/>
      <c r="F37" s="254"/>
      <c r="G37" s="254"/>
      <c r="H37" s="254"/>
      <c r="I37" s="255"/>
    </row>
    <row r="38" spans="1:9" s="240" customFormat="1" ht="28.5">
      <c r="A38" s="256" t="s">
        <v>11</v>
      </c>
      <c r="B38" s="256" t="s">
        <v>56</v>
      </c>
      <c r="C38" s="257" t="s">
        <v>428</v>
      </c>
      <c r="D38" s="256" t="s">
        <v>95</v>
      </c>
      <c r="E38" s="258">
        <v>1</v>
      </c>
      <c r="F38" s="258">
        <v>1349</v>
      </c>
      <c r="G38" s="258"/>
      <c r="H38" s="258">
        <f>E38*(F38+G38)</f>
        <v>1349</v>
      </c>
      <c r="I38" s="249"/>
    </row>
    <row r="39" spans="1:9" s="240" customFormat="1" ht="15">
      <c r="A39" s="256"/>
      <c r="B39" s="259"/>
      <c r="C39" s="257"/>
      <c r="D39" s="256"/>
      <c r="E39" s="258"/>
      <c r="F39" s="258"/>
      <c r="G39" s="258"/>
      <c r="H39" s="258"/>
      <c r="I39" s="249"/>
    </row>
    <row r="40" spans="1:9" s="240" customFormat="1" ht="15">
      <c r="A40" s="260"/>
      <c r="B40" s="261"/>
      <c r="C40" s="262" t="s">
        <v>427</v>
      </c>
      <c r="D40" s="260"/>
      <c r="E40" s="263"/>
      <c r="F40" s="264">
        <f>SUMPRODUCT(E38:E38,F38:F38)</f>
        <v>1349</v>
      </c>
      <c r="G40" s="264">
        <v>0</v>
      </c>
      <c r="H40" s="263"/>
      <c r="I40" s="264">
        <f>SUM(I36:I38)</f>
        <v>0</v>
      </c>
    </row>
    <row r="41" spans="1:9" s="240" customFormat="1" ht="15">
      <c r="A41" s="265"/>
      <c r="B41" s="266"/>
      <c r="C41" s="267"/>
      <c r="D41" s="265"/>
      <c r="E41" s="268"/>
      <c r="F41" s="265"/>
      <c r="G41" s="265"/>
      <c r="H41" s="265"/>
      <c r="I41" s="269"/>
    </row>
    <row r="42" spans="1:9" s="240" customFormat="1" ht="15">
      <c r="A42" s="250" t="s">
        <v>10</v>
      </c>
      <c r="B42" s="251" t="s">
        <v>56</v>
      </c>
      <c r="C42" s="252" t="s">
        <v>414</v>
      </c>
      <c r="D42" s="253" t="s">
        <v>58</v>
      </c>
      <c r="E42" s="254"/>
      <c r="F42" s="254"/>
      <c r="G42" s="254"/>
      <c r="H42" s="254"/>
      <c r="I42" s="255"/>
    </row>
    <row r="43" spans="1:9" s="240" customFormat="1" ht="28.5">
      <c r="A43" s="256" t="s">
        <v>11</v>
      </c>
      <c r="B43" s="256" t="s">
        <v>56</v>
      </c>
      <c r="C43" s="257" t="s">
        <v>429</v>
      </c>
      <c r="D43" s="256" t="s">
        <v>95</v>
      </c>
      <c r="E43" s="258">
        <v>1</v>
      </c>
      <c r="F43" s="258">
        <v>5690</v>
      </c>
      <c r="G43" s="258"/>
      <c r="H43" s="258">
        <f>E43*(F43+G43)</f>
        <v>5690</v>
      </c>
      <c r="I43" s="249"/>
    </row>
    <row r="44" spans="1:9" s="240" customFormat="1" ht="15">
      <c r="A44" s="256"/>
      <c r="B44" s="259"/>
      <c r="C44" s="257"/>
      <c r="D44" s="256"/>
      <c r="E44" s="258"/>
      <c r="F44" s="258"/>
      <c r="G44" s="258"/>
      <c r="H44" s="258"/>
      <c r="I44" s="249"/>
    </row>
    <row r="45" spans="1:9" s="240" customFormat="1" ht="15">
      <c r="A45" s="260"/>
      <c r="B45" s="261"/>
      <c r="C45" s="262" t="s">
        <v>427</v>
      </c>
      <c r="D45" s="260"/>
      <c r="E45" s="263"/>
      <c r="F45" s="264">
        <f>SUMPRODUCT(E43:E43,F43:F43)</f>
        <v>5690</v>
      </c>
      <c r="G45" s="264">
        <v>0</v>
      </c>
      <c r="H45" s="263"/>
      <c r="I45" s="264">
        <f>SUM(I41:I43)</f>
        <v>0</v>
      </c>
    </row>
    <row r="46" spans="1:9" s="240" customFormat="1" ht="15">
      <c r="A46" s="265"/>
      <c r="B46" s="266"/>
      <c r="C46" s="267"/>
      <c r="D46" s="265"/>
      <c r="E46" s="268"/>
      <c r="F46" s="265"/>
      <c r="G46" s="265"/>
      <c r="H46" s="265"/>
      <c r="I46" s="269"/>
    </row>
    <row r="47" spans="1:9" s="240" customFormat="1" ht="15">
      <c r="A47" s="265"/>
      <c r="B47" s="266"/>
      <c r="C47" s="267"/>
      <c r="D47" s="265"/>
      <c r="E47" s="268"/>
      <c r="F47" s="265"/>
      <c r="G47" s="265"/>
      <c r="H47" s="265"/>
      <c r="I47" s="269"/>
    </row>
    <row r="48" spans="1:9" s="240" customFormat="1" ht="20.25" customHeight="1">
      <c r="A48" s="318" t="s">
        <v>430</v>
      </c>
      <c r="B48" s="318"/>
      <c r="C48" s="318"/>
      <c r="D48" s="318"/>
      <c r="E48" s="318"/>
      <c r="F48" s="318"/>
      <c r="G48" s="318"/>
      <c r="H48" s="318"/>
      <c r="I48" s="318"/>
    </row>
    <row r="49" spans="1:9" s="240" customFormat="1" ht="15">
      <c r="A49" s="265"/>
      <c r="B49" s="266"/>
      <c r="C49" s="267"/>
      <c r="D49" s="265"/>
      <c r="E49" s="268"/>
      <c r="F49" s="265"/>
      <c r="G49" s="265"/>
      <c r="H49" s="265"/>
      <c r="I49" s="269"/>
    </row>
    <row r="50" spans="1:9" s="240" customFormat="1" ht="15">
      <c r="A50" s="250" t="s">
        <v>10</v>
      </c>
      <c r="B50" s="251" t="s">
        <v>56</v>
      </c>
      <c r="C50" s="252" t="s">
        <v>230</v>
      </c>
      <c r="D50" s="253" t="s">
        <v>58</v>
      </c>
      <c r="E50" s="254"/>
      <c r="F50" s="254"/>
      <c r="G50" s="254"/>
      <c r="H50" s="254"/>
      <c r="I50" s="255"/>
    </row>
    <row r="51" spans="1:9" s="240" customFormat="1" ht="15">
      <c r="A51" s="256" t="s">
        <v>11</v>
      </c>
      <c r="B51" s="256" t="s">
        <v>56</v>
      </c>
      <c r="C51" s="257" t="s">
        <v>230</v>
      </c>
      <c r="D51" s="256" t="s">
        <v>95</v>
      </c>
      <c r="E51" s="258">
        <v>1</v>
      </c>
      <c r="F51" s="258">
        <v>46</v>
      </c>
      <c r="G51" s="258"/>
      <c r="H51" s="258">
        <f>E51*(F51+G51)</f>
        <v>46</v>
      </c>
      <c r="I51" s="249"/>
    </row>
    <row r="52" spans="1:9" s="240" customFormat="1" ht="15">
      <c r="A52" s="256" t="s">
        <v>13</v>
      </c>
      <c r="B52" s="256" t="s">
        <v>431</v>
      </c>
      <c r="C52" s="257" t="s">
        <v>432</v>
      </c>
      <c r="D52" s="256" t="s">
        <v>425</v>
      </c>
      <c r="E52" s="258">
        <v>1</v>
      </c>
      <c r="F52" s="258"/>
      <c r="G52" s="258">
        <v>5.3</v>
      </c>
      <c r="H52" s="258">
        <f>E52*(F52+G52)</f>
        <v>5.3</v>
      </c>
      <c r="I52" s="249"/>
    </row>
    <row r="53" spans="1:9" s="240" customFormat="1" ht="15">
      <c r="A53" s="256"/>
      <c r="B53" s="256"/>
      <c r="C53" s="257"/>
      <c r="D53" s="256"/>
      <c r="E53" s="258"/>
      <c r="F53" s="258"/>
      <c r="G53" s="258"/>
      <c r="H53" s="258"/>
      <c r="I53" s="249">
        <f>SUM(H51:H52)</f>
        <v>51.3</v>
      </c>
    </row>
    <row r="54" spans="1:9" s="240" customFormat="1" ht="15">
      <c r="A54" s="256"/>
      <c r="B54" s="259"/>
      <c r="C54" s="257"/>
      <c r="D54" s="256"/>
      <c r="E54" s="258"/>
      <c r="F54" s="258"/>
      <c r="G54" s="258"/>
      <c r="H54" s="258"/>
      <c r="I54" s="249"/>
    </row>
    <row r="55" spans="1:9" s="240" customFormat="1" ht="15">
      <c r="A55" s="260"/>
      <c r="B55" s="261"/>
      <c r="C55" s="262" t="s">
        <v>427</v>
      </c>
      <c r="D55" s="260"/>
      <c r="E55" s="263"/>
      <c r="F55" s="264">
        <f>SUMPRODUCT(E51:E52,F51:F52)</f>
        <v>46</v>
      </c>
      <c r="G55" s="264">
        <f>H52</f>
        <v>5.3</v>
      </c>
      <c r="H55" s="263"/>
      <c r="I55" s="264">
        <f>SUM(I49:I53)</f>
        <v>51.3</v>
      </c>
    </row>
    <row r="56" spans="1:9" s="240" customFormat="1" ht="15">
      <c r="A56" s="256"/>
      <c r="B56" s="259"/>
      <c r="C56" s="257"/>
      <c r="D56" s="256"/>
      <c r="E56" s="258"/>
      <c r="F56" s="249"/>
      <c r="G56" s="249"/>
      <c r="H56" s="258"/>
      <c r="I56" s="249"/>
    </row>
    <row r="57" spans="1:9" s="240" customFormat="1" ht="15">
      <c r="A57" s="265"/>
      <c r="B57" s="266"/>
      <c r="C57" s="267"/>
      <c r="D57" s="265"/>
      <c r="E57" s="268"/>
      <c r="F57" s="265"/>
      <c r="G57" s="265"/>
      <c r="H57" s="265"/>
      <c r="I57" s="269"/>
    </row>
    <row r="58" spans="1:9" s="240" customFormat="1" ht="15">
      <c r="A58" s="250" t="s">
        <v>10</v>
      </c>
      <c r="B58" s="251" t="s">
        <v>56</v>
      </c>
      <c r="C58" s="252" t="s">
        <v>232</v>
      </c>
      <c r="D58" s="253" t="s">
        <v>58</v>
      </c>
      <c r="E58" s="254"/>
      <c r="F58" s="254"/>
      <c r="G58" s="254"/>
      <c r="H58" s="254"/>
      <c r="I58" s="255"/>
    </row>
    <row r="59" spans="1:9" s="240" customFormat="1" ht="15">
      <c r="A59" s="256" t="s">
        <v>11</v>
      </c>
      <c r="B59" s="256" t="s">
        <v>56</v>
      </c>
      <c r="C59" s="257" t="s">
        <v>232</v>
      </c>
      <c r="D59" s="256" t="s">
        <v>95</v>
      </c>
      <c r="E59" s="258">
        <v>1</v>
      </c>
      <c r="F59" s="258">
        <v>40</v>
      </c>
      <c r="G59" s="258"/>
      <c r="H59" s="258">
        <f>E59*(F59+G59)</f>
        <v>40</v>
      </c>
      <c r="I59" s="249"/>
    </row>
    <row r="60" spans="1:9" s="240" customFormat="1" ht="15">
      <c r="A60" s="256" t="s">
        <v>13</v>
      </c>
      <c r="B60" s="256" t="s">
        <v>431</v>
      </c>
      <c r="C60" s="257" t="s">
        <v>432</v>
      </c>
      <c r="D60" s="256" t="s">
        <v>425</v>
      </c>
      <c r="E60" s="258">
        <v>0.9</v>
      </c>
      <c r="F60" s="258"/>
      <c r="G60" s="258">
        <v>5.3</v>
      </c>
      <c r="H60" s="258">
        <f>E60*(F60+G60)</f>
        <v>4.77</v>
      </c>
      <c r="I60" s="249"/>
    </row>
    <row r="61" spans="1:9" s="240" customFormat="1" ht="15">
      <c r="A61" s="256"/>
      <c r="B61" s="256"/>
      <c r="C61" s="257"/>
      <c r="D61" s="256"/>
      <c r="E61" s="258"/>
      <c r="F61" s="258"/>
      <c r="G61" s="258"/>
      <c r="H61" s="258"/>
      <c r="I61" s="249">
        <f>SUM(H59:H60)</f>
        <v>44.769999999999996</v>
      </c>
    </row>
    <row r="62" spans="1:9" s="240" customFormat="1" ht="15">
      <c r="A62" s="256"/>
      <c r="B62" s="259"/>
      <c r="C62" s="257"/>
      <c r="D62" s="256"/>
      <c r="E62" s="258"/>
      <c r="F62" s="258"/>
      <c r="G62" s="258"/>
      <c r="H62" s="258"/>
      <c r="I62" s="249"/>
    </row>
    <row r="63" spans="1:9" s="240" customFormat="1" ht="15">
      <c r="A63" s="260"/>
      <c r="B63" s="261"/>
      <c r="C63" s="262" t="s">
        <v>427</v>
      </c>
      <c r="D63" s="260"/>
      <c r="E63" s="263"/>
      <c r="F63" s="264">
        <f>SUMPRODUCT(E59:E60,F59:F60)</f>
        <v>40</v>
      </c>
      <c r="G63" s="264">
        <f>H60</f>
        <v>4.77</v>
      </c>
      <c r="H63" s="263"/>
      <c r="I63" s="264">
        <f>SUM(I57:I61)</f>
        <v>44.769999999999996</v>
      </c>
    </row>
    <row r="64" spans="1:9" s="240" customFormat="1" ht="15">
      <c r="A64" s="256"/>
      <c r="B64" s="259"/>
      <c r="C64" s="257"/>
      <c r="D64" s="256"/>
      <c r="E64" s="258"/>
      <c r="F64" s="249"/>
      <c r="G64" s="249"/>
      <c r="H64" s="258"/>
      <c r="I64" s="249"/>
    </row>
    <row r="65" spans="1:9" s="240" customFormat="1" ht="15">
      <c r="A65" s="265"/>
      <c r="B65" s="266"/>
      <c r="C65" s="267"/>
      <c r="D65" s="265"/>
      <c r="E65" s="268"/>
      <c r="F65" s="265"/>
      <c r="G65" s="265"/>
      <c r="H65" s="265"/>
      <c r="I65" s="269"/>
    </row>
    <row r="66" spans="1:9" s="240" customFormat="1" ht="15">
      <c r="A66" s="250" t="s">
        <v>10</v>
      </c>
      <c r="B66" s="251" t="s">
        <v>56</v>
      </c>
      <c r="C66" s="252" t="s">
        <v>246</v>
      </c>
      <c r="D66" s="253" t="s">
        <v>58</v>
      </c>
      <c r="E66" s="254"/>
      <c r="F66" s="254"/>
      <c r="G66" s="254"/>
      <c r="H66" s="254"/>
      <c r="I66" s="255"/>
    </row>
    <row r="67" spans="1:9" s="240" customFormat="1" ht="15">
      <c r="A67" s="256" t="s">
        <v>11</v>
      </c>
      <c r="B67" s="256" t="s">
        <v>56</v>
      </c>
      <c r="C67" s="257" t="s">
        <v>246</v>
      </c>
      <c r="D67" s="256" t="s">
        <v>95</v>
      </c>
      <c r="E67" s="258">
        <v>1</v>
      </c>
      <c r="F67" s="258">
        <v>110</v>
      </c>
      <c r="G67" s="258"/>
      <c r="H67" s="258">
        <f>E67*(F67+G67)</f>
        <v>110</v>
      </c>
      <c r="I67" s="249"/>
    </row>
    <row r="68" spans="1:9" s="240" customFormat="1" ht="15">
      <c r="A68" s="256" t="s">
        <v>12</v>
      </c>
      <c r="B68" s="256" t="s">
        <v>433</v>
      </c>
      <c r="C68" s="257" t="s">
        <v>434</v>
      </c>
      <c r="D68" s="256" t="s">
        <v>425</v>
      </c>
      <c r="E68" s="258">
        <v>1</v>
      </c>
      <c r="F68" s="258"/>
      <c r="G68" s="258">
        <v>7.7</v>
      </c>
      <c r="H68" s="258">
        <f>E68*(F68+G68)</f>
        <v>7.7</v>
      </c>
      <c r="I68" s="249"/>
    </row>
    <row r="69" spans="1:9" s="240" customFormat="1" ht="15">
      <c r="A69" s="256" t="s">
        <v>13</v>
      </c>
      <c r="B69" s="256" t="s">
        <v>431</v>
      </c>
      <c r="C69" s="257" t="s">
        <v>432</v>
      </c>
      <c r="D69" s="256" t="s">
        <v>425</v>
      </c>
      <c r="E69" s="258">
        <v>1</v>
      </c>
      <c r="F69" s="258"/>
      <c r="G69" s="258">
        <v>5.3</v>
      </c>
      <c r="H69" s="258">
        <f>E69*(F69+G69)</f>
        <v>5.3</v>
      </c>
      <c r="I69" s="249"/>
    </row>
    <row r="70" spans="1:9" s="240" customFormat="1" ht="15">
      <c r="A70" s="256"/>
      <c r="B70" s="256"/>
      <c r="C70" s="257"/>
      <c r="D70" s="256"/>
      <c r="E70" s="258"/>
      <c r="F70" s="258"/>
      <c r="G70" s="258"/>
      <c r="H70" s="258"/>
      <c r="I70" s="249">
        <f>SUM(H67:H69)</f>
        <v>123</v>
      </c>
    </row>
    <row r="71" spans="1:9" s="240" customFormat="1" ht="15">
      <c r="A71" s="256"/>
      <c r="B71" s="259"/>
      <c r="C71" s="257"/>
      <c r="D71" s="256"/>
      <c r="E71" s="258"/>
      <c r="F71" s="258"/>
      <c r="G71" s="258"/>
      <c r="H71" s="258"/>
      <c r="I71" s="249"/>
    </row>
    <row r="72" spans="1:9" s="240" customFormat="1" ht="15">
      <c r="A72" s="260"/>
      <c r="B72" s="261"/>
      <c r="C72" s="262" t="s">
        <v>427</v>
      </c>
      <c r="D72" s="260"/>
      <c r="E72" s="263"/>
      <c r="F72" s="264">
        <f>SUMPRODUCT(E67:E69,F67:F69)</f>
        <v>110</v>
      </c>
      <c r="G72" s="264">
        <f>H68+H69</f>
        <v>13</v>
      </c>
      <c r="H72" s="263"/>
      <c r="I72" s="264">
        <f>I70</f>
        <v>123</v>
      </c>
    </row>
    <row r="73" spans="1:9" s="240" customFormat="1" ht="15">
      <c r="A73" s="256"/>
      <c r="B73" s="259"/>
      <c r="C73" s="257"/>
      <c r="D73" s="256"/>
      <c r="E73" s="258"/>
      <c r="F73" s="249"/>
      <c r="G73" s="249"/>
      <c r="H73" s="258"/>
      <c r="I73" s="249"/>
    </row>
    <row r="74" spans="1:9" s="240" customFormat="1" ht="15">
      <c r="A74" s="265"/>
      <c r="B74" s="266"/>
      <c r="C74" s="267"/>
      <c r="D74" s="265"/>
      <c r="E74" s="268"/>
      <c r="F74" s="265"/>
      <c r="G74" s="265"/>
      <c r="H74" s="265"/>
      <c r="I74" s="269"/>
    </row>
    <row r="75" spans="1:9" s="240" customFormat="1" ht="15">
      <c r="A75" s="250" t="s">
        <v>10</v>
      </c>
      <c r="B75" s="251" t="s">
        <v>56</v>
      </c>
      <c r="C75" s="252" t="s">
        <v>280</v>
      </c>
      <c r="D75" s="253" t="s">
        <v>58</v>
      </c>
      <c r="E75" s="254"/>
      <c r="F75" s="254"/>
      <c r="G75" s="254"/>
      <c r="H75" s="254"/>
      <c r="I75" s="255"/>
    </row>
    <row r="76" spans="1:9" s="240" customFormat="1" ht="15">
      <c r="A76" s="256" t="s">
        <v>11</v>
      </c>
      <c r="B76" s="256" t="s">
        <v>56</v>
      </c>
      <c r="C76" s="257" t="s">
        <v>280</v>
      </c>
      <c r="D76" s="256" t="s">
        <v>95</v>
      </c>
      <c r="E76" s="258">
        <v>1</v>
      </c>
      <c r="F76" s="258">
        <v>4.99</v>
      </c>
      <c r="G76" s="258"/>
      <c r="H76" s="258">
        <f>E76*(F76+G76)</f>
        <v>4.99</v>
      </c>
      <c r="I76" s="249"/>
    </row>
    <row r="77" spans="1:9" s="240" customFormat="1" ht="15">
      <c r="A77" s="256" t="s">
        <v>12</v>
      </c>
      <c r="B77" s="256" t="s">
        <v>433</v>
      </c>
      <c r="C77" s="257" t="s">
        <v>434</v>
      </c>
      <c r="D77" s="256" t="s">
        <v>425</v>
      </c>
      <c r="E77" s="258">
        <v>0.15</v>
      </c>
      <c r="F77" s="258"/>
      <c r="G77" s="258">
        <v>7.7</v>
      </c>
      <c r="H77" s="258">
        <f>E77*(F77+G77)</f>
        <v>1.155</v>
      </c>
      <c r="I77" s="249"/>
    </row>
    <row r="78" spans="1:9" s="240" customFormat="1" ht="15">
      <c r="A78" s="256" t="s">
        <v>13</v>
      </c>
      <c r="B78" s="256" t="s">
        <v>431</v>
      </c>
      <c r="C78" s="257" t="s">
        <v>432</v>
      </c>
      <c r="D78" s="256" t="s">
        <v>425</v>
      </c>
      <c r="E78" s="258">
        <v>0.15</v>
      </c>
      <c r="F78" s="258"/>
      <c r="G78" s="258">
        <v>5.3</v>
      </c>
      <c r="H78" s="258">
        <f>E78*(F78+G78)</f>
        <v>0.7949999999999999</v>
      </c>
      <c r="I78" s="249"/>
    </row>
    <row r="79" spans="1:9" s="240" customFormat="1" ht="15">
      <c r="A79" s="256"/>
      <c r="B79" s="256"/>
      <c r="C79" s="257"/>
      <c r="D79" s="256"/>
      <c r="E79" s="258"/>
      <c r="F79" s="258"/>
      <c r="G79" s="258"/>
      <c r="H79" s="258"/>
      <c r="I79" s="249">
        <f>SUM(H76:H78)</f>
        <v>6.94</v>
      </c>
    </row>
    <row r="80" spans="1:9" s="240" customFormat="1" ht="15">
      <c r="A80" s="256"/>
      <c r="B80" s="259"/>
      <c r="C80" s="257"/>
      <c r="D80" s="256"/>
      <c r="E80" s="258"/>
      <c r="F80" s="258"/>
      <c r="G80" s="258"/>
      <c r="H80" s="258"/>
      <c r="I80" s="249"/>
    </row>
    <row r="81" spans="1:9" s="240" customFormat="1" ht="15">
      <c r="A81" s="260"/>
      <c r="B81" s="261"/>
      <c r="C81" s="262" t="s">
        <v>427</v>
      </c>
      <c r="D81" s="260"/>
      <c r="E81" s="263"/>
      <c r="F81" s="264">
        <f>SUMPRODUCT(E76:E78,F76:F78)</f>
        <v>4.99</v>
      </c>
      <c r="G81" s="264">
        <f>H77+H78</f>
        <v>1.95</v>
      </c>
      <c r="H81" s="263"/>
      <c r="I81" s="264">
        <f>I79</f>
        <v>6.94</v>
      </c>
    </row>
    <row r="82" spans="1:9" s="240" customFormat="1" ht="15">
      <c r="A82" s="256"/>
      <c r="B82" s="259"/>
      <c r="C82" s="257"/>
      <c r="D82" s="256"/>
      <c r="E82" s="258"/>
      <c r="F82" s="249"/>
      <c r="G82" s="249"/>
      <c r="H82" s="258"/>
      <c r="I82" s="249"/>
    </row>
    <row r="83" spans="1:9" s="240" customFormat="1" ht="15">
      <c r="A83" s="265"/>
      <c r="B83" s="266"/>
      <c r="C83" s="267"/>
      <c r="D83" s="265"/>
      <c r="E83" s="268"/>
      <c r="F83" s="265"/>
      <c r="G83" s="265"/>
      <c r="H83" s="265"/>
      <c r="I83" s="269"/>
    </row>
    <row r="84" spans="1:9" s="240" customFormat="1" ht="15">
      <c r="A84" s="250" t="s">
        <v>10</v>
      </c>
      <c r="B84" s="251" t="s">
        <v>56</v>
      </c>
      <c r="C84" s="252" t="s">
        <v>435</v>
      </c>
      <c r="D84" s="253" t="s">
        <v>58</v>
      </c>
      <c r="E84" s="254"/>
      <c r="F84" s="254"/>
      <c r="G84" s="254"/>
      <c r="H84" s="254"/>
      <c r="I84" s="255"/>
    </row>
    <row r="85" spans="1:9" s="240" customFormat="1" ht="15">
      <c r="A85" s="256" t="s">
        <v>11</v>
      </c>
      <c r="B85" s="256" t="s">
        <v>56</v>
      </c>
      <c r="C85" s="257" t="s">
        <v>435</v>
      </c>
      <c r="D85" s="256" t="s">
        <v>95</v>
      </c>
      <c r="E85" s="258">
        <v>1</v>
      </c>
      <c r="F85" s="258">
        <v>0.6</v>
      </c>
      <c r="G85" s="258"/>
      <c r="H85" s="258">
        <f>E85*(F85+G85)</f>
        <v>0.6</v>
      </c>
      <c r="I85" s="249"/>
    </row>
    <row r="86" spans="1:9" s="240" customFormat="1" ht="15">
      <c r="A86" s="256" t="s">
        <v>12</v>
      </c>
      <c r="B86" s="256" t="s">
        <v>433</v>
      </c>
      <c r="C86" s="257" t="s">
        <v>434</v>
      </c>
      <c r="D86" s="256" t="s">
        <v>425</v>
      </c>
      <c r="E86" s="258">
        <v>0.02</v>
      </c>
      <c r="F86" s="258"/>
      <c r="G86" s="258">
        <v>7.7</v>
      </c>
      <c r="H86" s="258">
        <f>E86*(F86+G86)</f>
        <v>0.154</v>
      </c>
      <c r="I86" s="249"/>
    </row>
    <row r="87" spans="1:9" s="240" customFormat="1" ht="15">
      <c r="A87" s="256" t="s">
        <v>13</v>
      </c>
      <c r="B87" s="256" t="s">
        <v>431</v>
      </c>
      <c r="C87" s="257" t="s">
        <v>432</v>
      </c>
      <c r="D87" s="256" t="s">
        <v>425</v>
      </c>
      <c r="E87" s="258">
        <v>0.01</v>
      </c>
      <c r="F87" s="258"/>
      <c r="G87" s="258">
        <v>5.3</v>
      </c>
      <c r="H87" s="258">
        <f>E87*(F87+G87)</f>
        <v>0.053</v>
      </c>
      <c r="I87" s="249"/>
    </row>
    <row r="88" spans="1:9" s="240" customFormat="1" ht="15">
      <c r="A88" s="256"/>
      <c r="B88" s="256"/>
      <c r="C88" s="257"/>
      <c r="D88" s="256"/>
      <c r="E88" s="258"/>
      <c r="F88" s="258"/>
      <c r="G88" s="258"/>
      <c r="H88" s="258"/>
      <c r="I88" s="249">
        <f>SUM(H85:H87)</f>
        <v>0.807</v>
      </c>
    </row>
    <row r="89" spans="1:9" s="240" customFormat="1" ht="15">
      <c r="A89" s="256"/>
      <c r="B89" s="259"/>
      <c r="C89" s="257"/>
      <c r="D89" s="256"/>
      <c r="E89" s="258"/>
      <c r="F89" s="258"/>
      <c r="G89" s="258"/>
      <c r="H89" s="258"/>
      <c r="I89" s="249"/>
    </row>
    <row r="90" spans="1:9" s="240" customFormat="1" ht="15">
      <c r="A90" s="260"/>
      <c r="B90" s="261"/>
      <c r="C90" s="262" t="s">
        <v>427</v>
      </c>
      <c r="D90" s="260"/>
      <c r="E90" s="263"/>
      <c r="F90" s="264">
        <f>SUMPRODUCT(E85:E87,F85:F87)</f>
        <v>0.6</v>
      </c>
      <c r="G90" s="264">
        <f>H86+H87</f>
        <v>0.207</v>
      </c>
      <c r="H90" s="263"/>
      <c r="I90" s="264">
        <f>I88</f>
        <v>0.807</v>
      </c>
    </row>
    <row r="91" spans="1:9" s="240" customFormat="1" ht="15">
      <c r="A91" s="256"/>
      <c r="B91" s="259"/>
      <c r="C91" s="257"/>
      <c r="D91" s="256"/>
      <c r="E91" s="258"/>
      <c r="F91" s="249"/>
      <c r="G91" s="249"/>
      <c r="H91" s="258"/>
      <c r="I91" s="249"/>
    </row>
    <row r="92" spans="1:9" s="240" customFormat="1" ht="15">
      <c r="A92" s="265"/>
      <c r="B92" s="266"/>
      <c r="C92" s="267"/>
      <c r="D92" s="265"/>
      <c r="E92" s="268"/>
      <c r="F92" s="265"/>
      <c r="G92" s="265"/>
      <c r="H92" s="265"/>
      <c r="I92" s="269"/>
    </row>
    <row r="93" spans="1:9" s="240" customFormat="1" ht="15">
      <c r="A93" s="250" t="s">
        <v>10</v>
      </c>
      <c r="B93" s="251" t="s">
        <v>56</v>
      </c>
      <c r="C93" s="252" t="s">
        <v>159</v>
      </c>
      <c r="D93" s="253" t="s">
        <v>58</v>
      </c>
      <c r="E93" s="254"/>
      <c r="F93" s="254"/>
      <c r="G93" s="254"/>
      <c r="H93" s="254"/>
      <c r="I93" s="255"/>
    </row>
    <row r="94" spans="1:9" s="240" customFormat="1" ht="15">
      <c r="A94" s="256" t="s">
        <v>11</v>
      </c>
      <c r="B94" s="256" t="s">
        <v>56</v>
      </c>
      <c r="C94" s="257" t="s">
        <v>159</v>
      </c>
      <c r="D94" s="256" t="s">
        <v>95</v>
      </c>
      <c r="E94" s="258">
        <v>1</v>
      </c>
      <c r="F94" s="258">
        <v>1.06</v>
      </c>
      <c r="G94" s="258"/>
      <c r="H94" s="258">
        <f>E94*(F94+G94)</f>
        <v>1.06</v>
      </c>
      <c r="I94" s="249"/>
    </row>
    <row r="95" spans="1:9" s="240" customFormat="1" ht="15">
      <c r="A95" s="256" t="s">
        <v>12</v>
      </c>
      <c r="B95" s="256" t="s">
        <v>433</v>
      </c>
      <c r="C95" s="257" t="s">
        <v>434</v>
      </c>
      <c r="D95" s="256" t="s">
        <v>425</v>
      </c>
      <c r="E95" s="258">
        <v>0.05</v>
      </c>
      <c r="F95" s="258"/>
      <c r="G95" s="258">
        <v>7.7</v>
      </c>
      <c r="H95" s="258">
        <f>E95*(F95+G95)</f>
        <v>0.385</v>
      </c>
      <c r="I95" s="249"/>
    </row>
    <row r="96" spans="1:9" s="240" customFormat="1" ht="15">
      <c r="A96" s="256" t="s">
        <v>13</v>
      </c>
      <c r="B96" s="256" t="s">
        <v>431</v>
      </c>
      <c r="C96" s="257" t="s">
        <v>432</v>
      </c>
      <c r="D96" s="256" t="s">
        <v>425</v>
      </c>
      <c r="E96" s="258">
        <v>0.05</v>
      </c>
      <c r="F96" s="258"/>
      <c r="G96" s="258">
        <v>5.3</v>
      </c>
      <c r="H96" s="258">
        <f>E96*(F96+G96)</f>
        <v>0.265</v>
      </c>
      <c r="I96" s="249"/>
    </row>
    <row r="97" spans="1:9" s="240" customFormat="1" ht="15">
      <c r="A97" s="256"/>
      <c r="B97" s="256"/>
      <c r="C97" s="257"/>
      <c r="D97" s="256"/>
      <c r="E97" s="258"/>
      <c r="F97" s="258"/>
      <c r="G97" s="258"/>
      <c r="H97" s="258"/>
      <c r="I97" s="249">
        <f>SUM(H94:H96)</f>
        <v>1.71</v>
      </c>
    </row>
    <row r="98" spans="1:9" s="240" customFormat="1" ht="15">
      <c r="A98" s="256"/>
      <c r="B98" s="259"/>
      <c r="C98" s="257"/>
      <c r="D98" s="256"/>
      <c r="E98" s="258"/>
      <c r="F98" s="258"/>
      <c r="G98" s="258"/>
      <c r="H98" s="258"/>
      <c r="I98" s="249"/>
    </row>
    <row r="99" spans="1:9" s="240" customFormat="1" ht="15">
      <c r="A99" s="260"/>
      <c r="B99" s="261"/>
      <c r="C99" s="262" t="s">
        <v>427</v>
      </c>
      <c r="D99" s="260"/>
      <c r="E99" s="263"/>
      <c r="F99" s="264">
        <f>SUMPRODUCT(E94:E96,F94:F96)</f>
        <v>1.06</v>
      </c>
      <c r="G99" s="264">
        <f>H95+H96</f>
        <v>0.65</v>
      </c>
      <c r="H99" s="263"/>
      <c r="I99" s="264">
        <f>I97</f>
        <v>1.71</v>
      </c>
    </row>
    <row r="100" spans="1:9" s="240" customFormat="1" ht="15">
      <c r="A100" s="256"/>
      <c r="B100" s="259"/>
      <c r="C100" s="257"/>
      <c r="D100" s="256"/>
      <c r="E100" s="258"/>
      <c r="F100" s="249"/>
      <c r="G100" s="249"/>
      <c r="H100" s="258"/>
      <c r="I100" s="249"/>
    </row>
    <row r="101" spans="1:9" s="240" customFormat="1" ht="15">
      <c r="A101" s="265"/>
      <c r="B101" s="266"/>
      <c r="C101" s="267"/>
      <c r="D101" s="265"/>
      <c r="E101" s="268"/>
      <c r="F101" s="265"/>
      <c r="G101" s="265"/>
      <c r="H101" s="265"/>
      <c r="I101" s="269"/>
    </row>
    <row r="102" spans="1:9" s="240" customFormat="1" ht="15">
      <c r="A102" s="250" t="s">
        <v>10</v>
      </c>
      <c r="B102" s="251" t="s">
        <v>56</v>
      </c>
      <c r="C102" s="252" t="s">
        <v>317</v>
      </c>
      <c r="D102" s="253" t="s">
        <v>58</v>
      </c>
      <c r="E102" s="254"/>
      <c r="F102" s="254"/>
      <c r="G102" s="254"/>
      <c r="H102" s="254"/>
      <c r="I102" s="255"/>
    </row>
    <row r="103" spans="1:9" s="240" customFormat="1" ht="15">
      <c r="A103" s="256" t="s">
        <v>11</v>
      </c>
      <c r="B103" s="256" t="s">
        <v>56</v>
      </c>
      <c r="C103" s="257" t="s">
        <v>317</v>
      </c>
      <c r="D103" s="256" t="s">
        <v>95</v>
      </c>
      <c r="E103" s="258">
        <v>1</v>
      </c>
      <c r="F103" s="258">
        <v>0.71</v>
      </c>
      <c r="G103" s="258"/>
      <c r="H103" s="258">
        <f>E103*(F103+G103)</f>
        <v>0.71</v>
      </c>
      <c r="I103" s="249"/>
    </row>
    <row r="104" spans="1:9" s="240" customFormat="1" ht="15">
      <c r="A104" s="256" t="s">
        <v>12</v>
      </c>
      <c r="B104" s="256" t="s">
        <v>433</v>
      </c>
      <c r="C104" s="257" t="s">
        <v>434</v>
      </c>
      <c r="D104" s="256" t="s">
        <v>425</v>
      </c>
      <c r="E104" s="258">
        <v>0.05</v>
      </c>
      <c r="F104" s="258"/>
      <c r="G104" s="258">
        <v>7.7</v>
      </c>
      <c r="H104" s="258">
        <f>E104*(F104+G104)</f>
        <v>0.385</v>
      </c>
      <c r="I104" s="249"/>
    </row>
    <row r="105" spans="1:9" s="240" customFormat="1" ht="15">
      <c r="A105" s="256" t="s">
        <v>13</v>
      </c>
      <c r="B105" s="256" t="s">
        <v>431</v>
      </c>
      <c r="C105" s="257" t="s">
        <v>432</v>
      </c>
      <c r="D105" s="256" t="s">
        <v>425</v>
      </c>
      <c r="E105" s="258">
        <v>0.05</v>
      </c>
      <c r="F105" s="258"/>
      <c r="G105" s="258">
        <v>5.3</v>
      </c>
      <c r="H105" s="258">
        <f>E105*(F105+G105)</f>
        <v>0.265</v>
      </c>
      <c r="I105" s="249"/>
    </row>
    <row r="106" spans="1:9" s="240" customFormat="1" ht="15">
      <c r="A106" s="256"/>
      <c r="B106" s="256"/>
      <c r="C106" s="257"/>
      <c r="D106" s="256"/>
      <c r="E106" s="258"/>
      <c r="F106" s="258"/>
      <c r="G106" s="258"/>
      <c r="H106" s="258"/>
      <c r="I106" s="249">
        <f>SUM(H103:H105)</f>
        <v>1.3599999999999999</v>
      </c>
    </row>
    <row r="107" spans="1:9" s="240" customFormat="1" ht="15">
      <c r="A107" s="256"/>
      <c r="B107" s="259"/>
      <c r="C107" s="257"/>
      <c r="D107" s="256"/>
      <c r="E107" s="258"/>
      <c r="F107" s="258"/>
      <c r="G107" s="258"/>
      <c r="H107" s="258"/>
      <c r="I107" s="249"/>
    </row>
    <row r="108" spans="1:9" s="240" customFormat="1" ht="15">
      <c r="A108" s="260"/>
      <c r="B108" s="261"/>
      <c r="C108" s="262" t="s">
        <v>427</v>
      </c>
      <c r="D108" s="260"/>
      <c r="E108" s="263"/>
      <c r="F108" s="264">
        <f>SUMPRODUCT(E103:E105,F103:F105)</f>
        <v>0.71</v>
      </c>
      <c r="G108" s="264">
        <f>H104+H105</f>
        <v>0.65</v>
      </c>
      <c r="H108" s="263"/>
      <c r="I108" s="264">
        <f>I106</f>
        <v>1.3599999999999999</v>
      </c>
    </row>
    <row r="109" spans="1:9" s="240" customFormat="1" ht="15">
      <c r="A109" s="256"/>
      <c r="B109" s="259"/>
      <c r="C109" s="257"/>
      <c r="D109" s="256"/>
      <c r="E109" s="258"/>
      <c r="F109" s="249"/>
      <c r="G109" s="249"/>
      <c r="H109" s="258"/>
      <c r="I109" s="249"/>
    </row>
    <row r="110" spans="1:9" s="240" customFormat="1" ht="15">
      <c r="A110" s="265"/>
      <c r="B110" s="266"/>
      <c r="C110" s="267"/>
      <c r="D110" s="265"/>
      <c r="E110" s="268"/>
      <c r="F110" s="265"/>
      <c r="G110" s="265"/>
      <c r="H110" s="265"/>
      <c r="I110" s="269"/>
    </row>
    <row r="111" spans="1:9" s="240" customFormat="1" ht="15">
      <c r="A111" s="250" t="s">
        <v>10</v>
      </c>
      <c r="B111" s="251" t="s">
        <v>56</v>
      </c>
      <c r="C111" s="252" t="s">
        <v>328</v>
      </c>
      <c r="D111" s="253" t="s">
        <v>58</v>
      </c>
      <c r="E111" s="254"/>
      <c r="F111" s="254"/>
      <c r="G111" s="254"/>
      <c r="H111" s="254"/>
      <c r="I111" s="255"/>
    </row>
    <row r="112" spans="1:9" s="240" customFormat="1" ht="15">
      <c r="A112" s="256" t="s">
        <v>11</v>
      </c>
      <c r="B112" s="256" t="s">
        <v>56</v>
      </c>
      <c r="C112" s="257" t="s">
        <v>328</v>
      </c>
      <c r="D112" s="256" t="s">
        <v>95</v>
      </c>
      <c r="E112" s="258">
        <v>1</v>
      </c>
      <c r="F112" s="258">
        <v>12.1</v>
      </c>
      <c r="G112" s="258"/>
      <c r="H112" s="258">
        <f>E112*(F112+G112)</f>
        <v>12.1</v>
      </c>
      <c r="I112" s="249"/>
    </row>
    <row r="113" spans="1:9" s="240" customFormat="1" ht="15">
      <c r="A113" s="256" t="s">
        <v>12</v>
      </c>
      <c r="B113" s="256" t="s">
        <v>433</v>
      </c>
      <c r="C113" s="257" t="s">
        <v>434</v>
      </c>
      <c r="D113" s="256" t="s">
        <v>425</v>
      </c>
      <c r="E113" s="258">
        <v>0.35</v>
      </c>
      <c r="F113" s="258"/>
      <c r="G113" s="258">
        <v>7.7</v>
      </c>
      <c r="H113" s="258">
        <f>E113*(F113+G113)</f>
        <v>2.695</v>
      </c>
      <c r="I113" s="249"/>
    </row>
    <row r="114" spans="1:9" s="240" customFormat="1" ht="15">
      <c r="A114" s="256" t="s">
        <v>13</v>
      </c>
      <c r="B114" s="256" t="s">
        <v>431</v>
      </c>
      <c r="C114" s="257" t="s">
        <v>432</v>
      </c>
      <c r="D114" s="256" t="s">
        <v>425</v>
      </c>
      <c r="E114" s="258">
        <v>0.35</v>
      </c>
      <c r="F114" s="258"/>
      <c r="G114" s="258">
        <v>5.3</v>
      </c>
      <c r="H114" s="258">
        <f>E114*(F114+G114)</f>
        <v>1.8549999999999998</v>
      </c>
      <c r="I114" s="249"/>
    </row>
    <row r="115" spans="1:9" s="240" customFormat="1" ht="15">
      <c r="A115" s="256"/>
      <c r="B115" s="256"/>
      <c r="C115" s="257"/>
      <c r="D115" s="256"/>
      <c r="E115" s="258"/>
      <c r="F115" s="258"/>
      <c r="G115" s="258"/>
      <c r="H115" s="258"/>
      <c r="I115" s="249">
        <f>SUM(H112:H114)</f>
        <v>16.65</v>
      </c>
    </row>
    <row r="116" spans="1:9" s="240" customFormat="1" ht="15">
      <c r="A116" s="256"/>
      <c r="B116" s="259"/>
      <c r="C116" s="257"/>
      <c r="D116" s="256"/>
      <c r="E116" s="258"/>
      <c r="F116" s="258"/>
      <c r="G116" s="258"/>
      <c r="H116" s="258"/>
      <c r="I116" s="249"/>
    </row>
    <row r="117" spans="1:9" s="240" customFormat="1" ht="15">
      <c r="A117" s="260"/>
      <c r="B117" s="261"/>
      <c r="C117" s="262" t="s">
        <v>427</v>
      </c>
      <c r="D117" s="260"/>
      <c r="E117" s="263"/>
      <c r="F117" s="264">
        <f>SUMPRODUCT(E112:E114,F112:F114)</f>
        <v>12.1</v>
      </c>
      <c r="G117" s="264">
        <f>H113+H114</f>
        <v>4.55</v>
      </c>
      <c r="H117" s="263"/>
      <c r="I117" s="264">
        <f>I115</f>
        <v>16.65</v>
      </c>
    </row>
    <row r="118" spans="1:9" s="240" customFormat="1" ht="15">
      <c r="A118" s="256"/>
      <c r="B118" s="259"/>
      <c r="C118" s="257"/>
      <c r="D118" s="256"/>
      <c r="E118" s="258"/>
      <c r="F118" s="249"/>
      <c r="G118" s="249"/>
      <c r="H118" s="258"/>
      <c r="I118" s="249"/>
    </row>
    <row r="119" spans="1:9" s="240" customFormat="1" ht="15">
      <c r="A119" s="265"/>
      <c r="B119" s="266"/>
      <c r="C119" s="267"/>
      <c r="D119" s="265"/>
      <c r="E119" s="268"/>
      <c r="F119" s="265"/>
      <c r="G119" s="265"/>
      <c r="H119" s="265"/>
      <c r="I119" s="269"/>
    </row>
    <row r="120" spans="1:9" s="240" customFormat="1" ht="15">
      <c r="A120" s="250" t="s">
        <v>10</v>
      </c>
      <c r="B120" s="251" t="s">
        <v>56</v>
      </c>
      <c r="C120" s="252" t="s">
        <v>436</v>
      </c>
      <c r="D120" s="253" t="s">
        <v>58</v>
      </c>
      <c r="E120" s="254"/>
      <c r="F120" s="254"/>
      <c r="G120" s="254"/>
      <c r="H120" s="254"/>
      <c r="I120" s="255"/>
    </row>
    <row r="121" spans="1:9" s="240" customFormat="1" ht="15">
      <c r="A121" s="256" t="s">
        <v>11</v>
      </c>
      <c r="B121" s="256" t="s">
        <v>56</v>
      </c>
      <c r="C121" s="257" t="s">
        <v>436</v>
      </c>
      <c r="D121" s="256" t="s">
        <v>95</v>
      </c>
      <c r="E121" s="258">
        <v>1</v>
      </c>
      <c r="F121" s="258">
        <v>1.06</v>
      </c>
      <c r="G121" s="258"/>
      <c r="H121" s="258">
        <f>E121*(F121+G121)</f>
        <v>1.06</v>
      </c>
      <c r="I121" s="249"/>
    </row>
    <row r="122" spans="1:9" s="240" customFormat="1" ht="15">
      <c r="A122" s="256" t="s">
        <v>12</v>
      </c>
      <c r="B122" s="256" t="s">
        <v>433</v>
      </c>
      <c r="C122" s="257" t="s">
        <v>434</v>
      </c>
      <c r="D122" s="256" t="s">
        <v>425</v>
      </c>
      <c r="E122" s="258">
        <v>0.04</v>
      </c>
      <c r="F122" s="258"/>
      <c r="G122" s="258">
        <v>7.7</v>
      </c>
      <c r="H122" s="258">
        <f>E122*(F122+G122)</f>
        <v>0.308</v>
      </c>
      <c r="I122" s="249"/>
    </row>
    <row r="123" spans="1:9" s="240" customFormat="1" ht="15">
      <c r="A123" s="256" t="s">
        <v>13</v>
      </c>
      <c r="B123" s="256" t="s">
        <v>431</v>
      </c>
      <c r="C123" s="257" t="s">
        <v>432</v>
      </c>
      <c r="D123" s="256" t="s">
        <v>425</v>
      </c>
      <c r="E123" s="258">
        <v>0.04</v>
      </c>
      <c r="F123" s="258"/>
      <c r="G123" s="258">
        <v>5.3</v>
      </c>
      <c r="H123" s="258">
        <f>E123*(F123+G123)</f>
        <v>0.212</v>
      </c>
      <c r="I123" s="249"/>
    </row>
    <row r="124" spans="1:9" s="240" customFormat="1" ht="15">
      <c r="A124" s="256"/>
      <c r="B124" s="256"/>
      <c r="C124" s="257"/>
      <c r="D124" s="256"/>
      <c r="E124" s="258"/>
      <c r="F124" s="258"/>
      <c r="G124" s="258"/>
      <c r="H124" s="258"/>
      <c r="I124" s="249">
        <f>SUM(H121:H123)</f>
        <v>1.58</v>
      </c>
    </row>
    <row r="125" spans="1:9" s="240" customFormat="1" ht="15">
      <c r="A125" s="256"/>
      <c r="B125" s="259"/>
      <c r="C125" s="257"/>
      <c r="D125" s="256"/>
      <c r="E125" s="258"/>
      <c r="F125" s="258"/>
      <c r="G125" s="258"/>
      <c r="H125" s="258"/>
      <c r="I125" s="249"/>
    </row>
    <row r="126" spans="1:9" s="240" customFormat="1" ht="15">
      <c r="A126" s="260"/>
      <c r="B126" s="261"/>
      <c r="C126" s="262" t="s">
        <v>427</v>
      </c>
      <c r="D126" s="260"/>
      <c r="E126" s="263"/>
      <c r="F126" s="264">
        <f>SUMPRODUCT(E121:E123,F121:F123)</f>
        <v>1.06</v>
      </c>
      <c r="G126" s="264">
        <f>H122+H123</f>
        <v>0.52</v>
      </c>
      <c r="H126" s="263"/>
      <c r="I126" s="264">
        <f>I124</f>
        <v>1.58</v>
      </c>
    </row>
    <row r="127" spans="1:9" s="240" customFormat="1" ht="15">
      <c r="A127" s="256"/>
      <c r="B127" s="259"/>
      <c r="C127" s="257"/>
      <c r="D127" s="256"/>
      <c r="E127" s="258"/>
      <c r="F127" s="249"/>
      <c r="G127" s="249"/>
      <c r="H127" s="258"/>
      <c r="I127" s="249"/>
    </row>
    <row r="128" spans="1:9" s="240" customFormat="1" ht="15">
      <c r="A128" s="265"/>
      <c r="B128" s="266"/>
      <c r="C128" s="267"/>
      <c r="D128" s="265"/>
      <c r="E128" s="268"/>
      <c r="F128" s="265"/>
      <c r="G128" s="265"/>
      <c r="H128" s="265"/>
      <c r="I128" s="269"/>
    </row>
    <row r="129" spans="1:9" s="240" customFormat="1" ht="20.25">
      <c r="A129" s="319" t="s">
        <v>437</v>
      </c>
      <c r="B129" s="319"/>
      <c r="C129" s="319"/>
      <c r="D129" s="319"/>
      <c r="E129" s="319"/>
      <c r="F129" s="319"/>
      <c r="G129" s="319"/>
      <c r="H129" s="319"/>
      <c r="I129" s="319"/>
    </row>
    <row r="130" spans="1:9" s="240" customFormat="1" ht="15">
      <c r="A130" s="265"/>
      <c r="B130" s="266"/>
      <c r="C130" s="267"/>
      <c r="D130" s="265"/>
      <c r="E130" s="268"/>
      <c r="F130" s="265"/>
      <c r="G130" s="265"/>
      <c r="H130" s="265"/>
      <c r="I130" s="269"/>
    </row>
    <row r="131" spans="1:9" s="240" customFormat="1" ht="30">
      <c r="A131" s="250" t="s">
        <v>14</v>
      </c>
      <c r="B131" s="251" t="s">
        <v>56</v>
      </c>
      <c r="C131" s="252" t="s">
        <v>438</v>
      </c>
      <c r="D131" s="253" t="s">
        <v>58</v>
      </c>
      <c r="E131" s="254"/>
      <c r="F131" s="254"/>
      <c r="G131" s="254"/>
      <c r="H131" s="254"/>
      <c r="I131" s="255"/>
    </row>
    <row r="132" spans="1:9" s="240" customFormat="1" ht="15">
      <c r="A132" s="256" t="s">
        <v>15</v>
      </c>
      <c r="B132" s="256" t="s">
        <v>525</v>
      </c>
      <c r="C132" s="257" t="s">
        <v>439</v>
      </c>
      <c r="D132" s="256" t="s">
        <v>363</v>
      </c>
      <c r="E132" s="55">
        <v>0.0106</v>
      </c>
      <c r="F132" s="258">
        <v>49</v>
      </c>
      <c r="G132" s="258"/>
      <c r="H132" s="258">
        <f>E132*(F132+G132)</f>
        <v>0.5194</v>
      </c>
      <c r="I132" s="249"/>
    </row>
    <row r="133" spans="1:9" s="240" customFormat="1" ht="15">
      <c r="A133" s="256" t="s">
        <v>65</v>
      </c>
      <c r="B133" s="256" t="s">
        <v>56</v>
      </c>
      <c r="C133" s="5" t="s">
        <v>440</v>
      </c>
      <c r="D133" s="256" t="s">
        <v>62</v>
      </c>
      <c r="E133" s="258">
        <v>10</v>
      </c>
      <c r="F133" s="258">
        <v>3</v>
      </c>
      <c r="G133" s="258"/>
      <c r="H133" s="258">
        <f>E133*(F133+G133)</f>
        <v>30</v>
      </c>
      <c r="I133" s="249"/>
    </row>
    <row r="134" spans="1:9" s="240" customFormat="1" ht="15">
      <c r="A134" s="256" t="s">
        <v>16</v>
      </c>
      <c r="B134" s="256" t="s">
        <v>526</v>
      </c>
      <c r="C134" s="5" t="s">
        <v>441</v>
      </c>
      <c r="D134" s="256" t="s">
        <v>95</v>
      </c>
      <c r="E134" s="258">
        <v>1</v>
      </c>
      <c r="F134" s="258" t="s">
        <v>527</v>
      </c>
      <c r="G134" s="258"/>
      <c r="H134" s="258">
        <f>E134*(F134+G134)</f>
        <v>69</v>
      </c>
      <c r="I134" s="249"/>
    </row>
    <row r="135" spans="1:9" s="240" customFormat="1" ht="15">
      <c r="A135" s="256" t="s">
        <v>17</v>
      </c>
      <c r="B135" s="256" t="s">
        <v>528</v>
      </c>
      <c r="C135" s="5" t="s">
        <v>442</v>
      </c>
      <c r="D135" s="256" t="s">
        <v>443</v>
      </c>
      <c r="E135" s="258">
        <v>1.72</v>
      </c>
      <c r="F135" s="258">
        <v>0.34</v>
      </c>
      <c r="G135" s="258"/>
      <c r="H135" s="258">
        <f>E135*(F135+G135)</f>
        <v>0.5848</v>
      </c>
      <c r="I135" s="249"/>
    </row>
    <row r="136" spans="1:9" s="240" customFormat="1" ht="15">
      <c r="A136" s="256" t="s">
        <v>18</v>
      </c>
      <c r="B136" s="256" t="s">
        <v>529</v>
      </c>
      <c r="C136" s="5" t="s">
        <v>444</v>
      </c>
      <c r="D136" s="6" t="s">
        <v>443</v>
      </c>
      <c r="E136" s="55">
        <v>1.72</v>
      </c>
      <c r="F136" s="55">
        <v>0.4</v>
      </c>
      <c r="G136" s="258"/>
      <c r="H136" s="258">
        <f aca="true" t="shared" si="0" ref="H136:H142">E136*(F136+G136)</f>
        <v>0.6880000000000001</v>
      </c>
      <c r="I136" s="249"/>
    </row>
    <row r="137" spans="1:9" s="240" customFormat="1" ht="15">
      <c r="A137" s="256" t="s">
        <v>19</v>
      </c>
      <c r="B137" s="256" t="s">
        <v>530</v>
      </c>
      <c r="C137" s="5" t="s">
        <v>445</v>
      </c>
      <c r="D137" s="6" t="s">
        <v>443</v>
      </c>
      <c r="E137" s="55">
        <v>0.2</v>
      </c>
      <c r="F137" s="17">
        <v>4.85</v>
      </c>
      <c r="G137" s="258"/>
      <c r="H137" s="258">
        <f t="shared" si="0"/>
        <v>0.97</v>
      </c>
      <c r="I137" s="249"/>
    </row>
    <row r="138" spans="1:9" s="240" customFormat="1" ht="15">
      <c r="A138" s="256" t="s">
        <v>64</v>
      </c>
      <c r="B138" s="256" t="s">
        <v>531</v>
      </c>
      <c r="C138" s="5" t="s">
        <v>446</v>
      </c>
      <c r="D138" s="16" t="s">
        <v>95</v>
      </c>
      <c r="E138" s="55">
        <v>1</v>
      </c>
      <c r="F138" s="17" t="s">
        <v>532</v>
      </c>
      <c r="G138" s="258"/>
      <c r="H138" s="258">
        <f t="shared" si="0"/>
        <v>45</v>
      </c>
      <c r="I138" s="249"/>
    </row>
    <row r="139" spans="1:9" s="240" customFormat="1" ht="15">
      <c r="A139" s="256" t="s">
        <v>66</v>
      </c>
      <c r="B139" s="256" t="s">
        <v>533</v>
      </c>
      <c r="C139" s="5" t="s">
        <v>447</v>
      </c>
      <c r="D139" s="16" t="s">
        <v>443</v>
      </c>
      <c r="E139" s="55">
        <v>13.83</v>
      </c>
      <c r="F139" s="17">
        <v>3.25</v>
      </c>
      <c r="G139" s="258"/>
      <c r="H139" s="258">
        <f t="shared" si="0"/>
        <v>44.9475</v>
      </c>
      <c r="I139" s="249"/>
    </row>
    <row r="140" spans="1:9" s="240" customFormat="1" ht="15">
      <c r="A140" s="256" t="s">
        <v>67</v>
      </c>
      <c r="B140" s="270" t="s">
        <v>448</v>
      </c>
      <c r="C140" s="5" t="s">
        <v>449</v>
      </c>
      <c r="D140" s="16" t="s">
        <v>425</v>
      </c>
      <c r="E140" s="55">
        <f>1.29*1.3</f>
        <v>1.677</v>
      </c>
      <c r="F140" s="17"/>
      <c r="G140" s="17">
        <v>7.7</v>
      </c>
      <c r="H140" s="258">
        <f t="shared" si="0"/>
        <v>12.9129</v>
      </c>
      <c r="I140" s="249"/>
    </row>
    <row r="141" spans="1:9" s="240" customFormat="1" ht="15">
      <c r="A141" s="256" t="s">
        <v>450</v>
      </c>
      <c r="B141" s="270" t="s">
        <v>451</v>
      </c>
      <c r="C141" s="5" t="s">
        <v>452</v>
      </c>
      <c r="D141" s="16" t="s">
        <v>425</v>
      </c>
      <c r="E141" s="55">
        <f>3.22*1.3</f>
        <v>4.186000000000001</v>
      </c>
      <c r="F141" s="17"/>
      <c r="G141" s="258">
        <v>5.3</v>
      </c>
      <c r="H141" s="258">
        <f t="shared" si="0"/>
        <v>22.185800000000004</v>
      </c>
      <c r="I141" s="249"/>
    </row>
    <row r="142" spans="1:9" s="240" customFormat="1" ht="15">
      <c r="A142" s="256" t="s">
        <v>453</v>
      </c>
      <c r="B142" s="270" t="s">
        <v>454</v>
      </c>
      <c r="C142" s="5" t="s">
        <v>455</v>
      </c>
      <c r="D142" s="16" t="s">
        <v>425</v>
      </c>
      <c r="E142" s="55">
        <f>3.61*1.3</f>
        <v>4.693</v>
      </c>
      <c r="F142" s="17"/>
      <c r="G142" s="17">
        <v>7.7</v>
      </c>
      <c r="H142" s="258">
        <f t="shared" si="0"/>
        <v>36.1361</v>
      </c>
      <c r="I142" s="249"/>
    </row>
    <row r="143" spans="1:9" s="240" customFormat="1" ht="15">
      <c r="A143" s="256"/>
      <c r="B143" s="256"/>
      <c r="C143" s="257"/>
      <c r="D143" s="256"/>
      <c r="E143" s="258"/>
      <c r="F143" s="264"/>
      <c r="G143" s="264"/>
      <c r="H143" s="258"/>
      <c r="I143" s="249"/>
    </row>
    <row r="144" spans="1:9" s="240" customFormat="1" ht="15">
      <c r="A144" s="256"/>
      <c r="B144" s="259"/>
      <c r="C144" s="257"/>
      <c r="D144" s="256"/>
      <c r="E144" s="258"/>
      <c r="F144" s="258"/>
      <c r="G144" s="258"/>
      <c r="H144" s="258"/>
      <c r="I144" s="249"/>
    </row>
    <row r="145" spans="1:9" s="240" customFormat="1" ht="15">
      <c r="A145" s="260"/>
      <c r="B145" s="261"/>
      <c r="C145" s="262" t="s">
        <v>427</v>
      </c>
      <c r="D145" s="260"/>
      <c r="E145" s="263"/>
      <c r="F145" s="264">
        <f>SUM(H132:H139)</f>
        <v>191.7097</v>
      </c>
      <c r="G145" s="264">
        <f>SUMPRODUCT(E132:E142,G132:G142)</f>
        <v>71.2348</v>
      </c>
      <c r="H145" s="263"/>
      <c r="I145" s="264">
        <f>F145+G145</f>
        <v>262.9445</v>
      </c>
    </row>
    <row r="146" spans="1:9" s="240" customFormat="1" ht="15">
      <c r="A146" s="256"/>
      <c r="B146" s="259"/>
      <c r="C146" s="257"/>
      <c r="D146" s="256"/>
      <c r="E146" s="258"/>
      <c r="F146" s="249"/>
      <c r="G146" s="249"/>
      <c r="H146" s="258"/>
      <c r="I146" s="249"/>
    </row>
    <row r="147" spans="1:9" s="240" customFormat="1" ht="15">
      <c r="A147" s="241"/>
      <c r="B147" s="242"/>
      <c r="C147" s="271"/>
      <c r="D147" s="241"/>
      <c r="E147" s="243"/>
      <c r="F147" s="244"/>
      <c r="G147" s="244"/>
      <c r="H147" s="243"/>
      <c r="I147" s="244"/>
    </row>
    <row r="148" spans="1:9" s="240" customFormat="1" ht="15">
      <c r="A148" s="250" t="s">
        <v>20</v>
      </c>
      <c r="B148" s="251" t="s">
        <v>56</v>
      </c>
      <c r="C148" s="252" t="s">
        <v>357</v>
      </c>
      <c r="D148" s="253" t="s">
        <v>58</v>
      </c>
      <c r="E148" s="254"/>
      <c r="F148" s="254"/>
      <c r="G148" s="254"/>
      <c r="H148" s="254"/>
      <c r="I148" s="255"/>
    </row>
    <row r="149" spans="1:9" s="240" customFormat="1" ht="15">
      <c r="A149" s="256" t="s">
        <v>21</v>
      </c>
      <c r="B149" s="256" t="s">
        <v>525</v>
      </c>
      <c r="C149" s="257" t="s">
        <v>439</v>
      </c>
      <c r="D149" s="256" t="s">
        <v>363</v>
      </c>
      <c r="E149" s="55">
        <f>0.0106*1.7</f>
        <v>0.01802</v>
      </c>
      <c r="F149" s="258">
        <v>49</v>
      </c>
      <c r="G149" s="258"/>
      <c r="H149" s="258">
        <f>E149*(F149+G149)</f>
        <v>0.8829800000000001</v>
      </c>
      <c r="I149" s="249"/>
    </row>
    <row r="150" spans="1:9" s="240" customFormat="1" ht="15">
      <c r="A150" s="256" t="s">
        <v>22</v>
      </c>
      <c r="B150" s="256" t="s">
        <v>56</v>
      </c>
      <c r="C150" s="5" t="s">
        <v>440</v>
      </c>
      <c r="D150" s="256" t="s">
        <v>62</v>
      </c>
      <c r="E150" s="55">
        <f>(2.1*2+1.5)*2</f>
        <v>11.4</v>
      </c>
      <c r="F150" s="258">
        <v>3</v>
      </c>
      <c r="G150" s="258"/>
      <c r="H150" s="258">
        <f>E150*(F150+G150)</f>
        <v>34.2</v>
      </c>
      <c r="I150" s="249"/>
    </row>
    <row r="151" spans="1:9" s="240" customFormat="1" ht="15">
      <c r="A151" s="256" t="s">
        <v>23</v>
      </c>
      <c r="B151" s="256" t="s">
        <v>526</v>
      </c>
      <c r="C151" s="5" t="s">
        <v>441</v>
      </c>
      <c r="D151" s="256" t="s">
        <v>95</v>
      </c>
      <c r="E151" s="55">
        <v>2</v>
      </c>
      <c r="F151" s="258" t="s">
        <v>527</v>
      </c>
      <c r="G151" s="258"/>
      <c r="H151" s="258">
        <f>E151*(F151+G151)</f>
        <v>138</v>
      </c>
      <c r="I151" s="249"/>
    </row>
    <row r="152" spans="1:9" s="240" customFormat="1" ht="15">
      <c r="A152" s="256" t="s">
        <v>24</v>
      </c>
      <c r="B152" s="256" t="s">
        <v>528</v>
      </c>
      <c r="C152" s="5" t="s">
        <v>442</v>
      </c>
      <c r="D152" s="256" t="s">
        <v>443</v>
      </c>
      <c r="E152" s="55">
        <f>1.72*1.7</f>
        <v>2.924</v>
      </c>
      <c r="F152" s="258">
        <v>0.34</v>
      </c>
      <c r="G152" s="258"/>
      <c r="H152" s="258">
        <f>E152*(F152+G152)</f>
        <v>0.99416</v>
      </c>
      <c r="I152" s="249"/>
    </row>
    <row r="153" spans="1:9" s="240" customFormat="1" ht="15">
      <c r="A153" s="256" t="s">
        <v>25</v>
      </c>
      <c r="B153" s="256" t="s">
        <v>529</v>
      </c>
      <c r="C153" s="5" t="s">
        <v>444</v>
      </c>
      <c r="D153" s="6" t="s">
        <v>443</v>
      </c>
      <c r="E153" s="55">
        <f>1.72*1.7</f>
        <v>2.924</v>
      </c>
      <c r="F153" s="55">
        <v>0.4</v>
      </c>
      <c r="G153" s="258"/>
      <c r="H153" s="258">
        <f aca="true" t="shared" si="1" ref="H153:H158">E153*(F153+G153)</f>
        <v>1.1696</v>
      </c>
      <c r="I153" s="249"/>
    </row>
    <row r="154" spans="1:9" s="240" customFormat="1" ht="15">
      <c r="A154" s="256" t="s">
        <v>167</v>
      </c>
      <c r="B154" s="256" t="s">
        <v>530</v>
      </c>
      <c r="C154" s="5" t="s">
        <v>445</v>
      </c>
      <c r="D154" s="6" t="s">
        <v>443</v>
      </c>
      <c r="E154" s="55">
        <f>0.2*1.7</f>
        <v>0.34</v>
      </c>
      <c r="F154" s="17">
        <v>4.85</v>
      </c>
      <c r="G154" s="258"/>
      <c r="H154" s="258">
        <f t="shared" si="1"/>
        <v>1.649</v>
      </c>
      <c r="I154" s="249"/>
    </row>
    <row r="155" spans="1:9" s="240" customFormat="1" ht="15">
      <c r="A155" s="256" t="s">
        <v>168</v>
      </c>
      <c r="B155" s="256" t="s">
        <v>531</v>
      </c>
      <c r="C155" s="5" t="s">
        <v>446</v>
      </c>
      <c r="D155" s="16" t="s">
        <v>95</v>
      </c>
      <c r="E155" s="55">
        <v>2</v>
      </c>
      <c r="F155" s="17" t="s">
        <v>532</v>
      </c>
      <c r="G155" s="258"/>
      <c r="H155" s="258">
        <f t="shared" si="1"/>
        <v>90</v>
      </c>
      <c r="I155" s="249"/>
    </row>
    <row r="156" spans="1:9" s="240" customFormat="1" ht="15">
      <c r="A156" s="256" t="s">
        <v>169</v>
      </c>
      <c r="B156" s="270" t="s">
        <v>448</v>
      </c>
      <c r="C156" s="5" t="s">
        <v>449</v>
      </c>
      <c r="D156" s="16" t="s">
        <v>425</v>
      </c>
      <c r="E156" s="55">
        <f>1.29*1.5</f>
        <v>1.935</v>
      </c>
      <c r="F156" s="17"/>
      <c r="G156" s="17">
        <v>7.7</v>
      </c>
      <c r="H156" s="258">
        <f t="shared" si="1"/>
        <v>14.899500000000002</v>
      </c>
      <c r="I156" s="249"/>
    </row>
    <row r="157" spans="1:9" s="240" customFormat="1" ht="15">
      <c r="A157" s="256" t="s">
        <v>175</v>
      </c>
      <c r="B157" s="270" t="s">
        <v>451</v>
      </c>
      <c r="C157" s="5" t="s">
        <v>452</v>
      </c>
      <c r="D157" s="16" t="s">
        <v>425</v>
      </c>
      <c r="E157" s="55">
        <f>3.22*1.5</f>
        <v>4.83</v>
      </c>
      <c r="F157" s="17"/>
      <c r="G157" s="258">
        <v>5.3</v>
      </c>
      <c r="H157" s="258">
        <f t="shared" si="1"/>
        <v>25.599</v>
      </c>
      <c r="I157" s="249"/>
    </row>
    <row r="158" spans="1:9" s="240" customFormat="1" ht="15">
      <c r="A158" s="256" t="s">
        <v>176</v>
      </c>
      <c r="B158" s="270" t="s">
        <v>454</v>
      </c>
      <c r="C158" s="5" t="s">
        <v>455</v>
      </c>
      <c r="D158" s="16" t="s">
        <v>425</v>
      </c>
      <c r="E158" s="55">
        <f>3.61*1.5</f>
        <v>5.415</v>
      </c>
      <c r="F158" s="17"/>
      <c r="G158" s="17">
        <v>7.7</v>
      </c>
      <c r="H158" s="258">
        <f t="shared" si="1"/>
        <v>41.6955</v>
      </c>
      <c r="I158" s="249"/>
    </row>
    <row r="159" spans="1:9" s="240" customFormat="1" ht="15">
      <c r="A159" s="256"/>
      <c r="B159" s="256"/>
      <c r="C159" s="257"/>
      <c r="D159" s="256"/>
      <c r="E159" s="258"/>
      <c r="F159" s="264"/>
      <c r="G159" s="264"/>
      <c r="H159" s="258"/>
      <c r="I159" s="249"/>
    </row>
    <row r="160" spans="1:9" s="240" customFormat="1" ht="15">
      <c r="A160" s="256"/>
      <c r="B160" s="259"/>
      <c r="C160" s="257"/>
      <c r="D160" s="256"/>
      <c r="E160" s="258"/>
      <c r="F160" s="258"/>
      <c r="G160" s="258"/>
      <c r="H160" s="258"/>
      <c r="I160" s="249"/>
    </row>
    <row r="161" spans="1:9" s="240" customFormat="1" ht="15">
      <c r="A161" s="260"/>
      <c r="B161" s="261"/>
      <c r="C161" s="262" t="s">
        <v>427</v>
      </c>
      <c r="D161" s="260"/>
      <c r="E161" s="263"/>
      <c r="F161" s="264">
        <f>+SUM(H149:H155)</f>
        <v>266.89574000000005</v>
      </c>
      <c r="G161" s="264">
        <f>SUMPRODUCT(E149:E158,G149:G158)</f>
        <v>82.194</v>
      </c>
      <c r="H161" s="263"/>
      <c r="I161" s="264">
        <f>F161+G161</f>
        <v>349.08974000000006</v>
      </c>
    </row>
    <row r="162" spans="1:9" s="240" customFormat="1" ht="15">
      <c r="A162" s="256"/>
      <c r="B162" s="259"/>
      <c r="C162" s="257"/>
      <c r="D162" s="256"/>
      <c r="E162" s="258"/>
      <c r="F162" s="249"/>
      <c r="G162" s="249"/>
      <c r="H162" s="258"/>
      <c r="I162" s="249"/>
    </row>
    <row r="163" spans="1:9" s="240" customFormat="1" ht="15">
      <c r="A163" s="241"/>
      <c r="B163" s="242"/>
      <c r="C163" s="271"/>
      <c r="D163" s="241"/>
      <c r="E163" s="243"/>
      <c r="F163" s="244"/>
      <c r="G163" s="244"/>
      <c r="H163" s="243"/>
      <c r="I163" s="244"/>
    </row>
    <row r="164" spans="1:9" s="240" customFormat="1" ht="15">
      <c r="A164" s="250" t="s">
        <v>26</v>
      </c>
      <c r="B164" s="251" t="s">
        <v>56</v>
      </c>
      <c r="C164" s="252" t="s">
        <v>382</v>
      </c>
      <c r="D164" s="253" t="s">
        <v>63</v>
      </c>
      <c r="E164" s="254"/>
      <c r="F164" s="254"/>
      <c r="G164" s="254"/>
      <c r="H164" s="254"/>
      <c r="I164" s="255"/>
    </row>
    <row r="165" spans="1:9" s="240" customFormat="1" ht="15">
      <c r="A165" s="256" t="s">
        <v>27</v>
      </c>
      <c r="B165" s="256" t="s">
        <v>534</v>
      </c>
      <c r="C165" s="5" t="s">
        <v>456</v>
      </c>
      <c r="D165" s="256" t="s">
        <v>95</v>
      </c>
      <c r="E165" s="55">
        <v>9.4041</v>
      </c>
      <c r="F165" s="258">
        <v>0.13</v>
      </c>
      <c r="G165" s="258"/>
      <c r="H165" s="258">
        <f aca="true" t="shared" si="2" ref="H165:H170">E165*(F165+G165)</f>
        <v>1.222533</v>
      </c>
      <c r="I165" s="249"/>
    </row>
    <row r="166" spans="1:9" s="240" customFormat="1" ht="15">
      <c r="A166" s="256" t="s">
        <v>28</v>
      </c>
      <c r="B166" s="256" t="s">
        <v>535</v>
      </c>
      <c r="C166" s="5" t="s">
        <v>457</v>
      </c>
      <c r="D166" s="256" t="s">
        <v>443</v>
      </c>
      <c r="E166" s="55">
        <v>3.7865</v>
      </c>
      <c r="F166" s="258">
        <v>3.67</v>
      </c>
      <c r="G166" s="258"/>
      <c r="H166" s="258">
        <f t="shared" si="2"/>
        <v>13.896455000000001</v>
      </c>
      <c r="I166" s="249"/>
    </row>
    <row r="167" spans="1:9" s="240" customFormat="1" ht="15">
      <c r="A167" s="256" t="s">
        <v>29</v>
      </c>
      <c r="B167" s="256" t="s">
        <v>536</v>
      </c>
      <c r="C167" s="5" t="s">
        <v>458</v>
      </c>
      <c r="D167" s="256" t="s">
        <v>95</v>
      </c>
      <c r="E167" s="55">
        <v>1.2953</v>
      </c>
      <c r="F167" s="258">
        <v>0.28</v>
      </c>
      <c r="G167" s="258"/>
      <c r="H167" s="258">
        <f t="shared" si="2"/>
        <v>0.362684</v>
      </c>
      <c r="I167" s="249"/>
    </row>
    <row r="168" spans="1:9" s="240" customFormat="1" ht="15">
      <c r="A168" s="256" t="s">
        <v>30</v>
      </c>
      <c r="B168" s="256">
        <v>170110</v>
      </c>
      <c r="C168" s="5" t="s">
        <v>459</v>
      </c>
      <c r="D168" s="6" t="s">
        <v>63</v>
      </c>
      <c r="E168" s="55">
        <v>1</v>
      </c>
      <c r="F168" s="17">
        <v>44.24</v>
      </c>
      <c r="G168" s="258"/>
      <c r="H168" s="258">
        <f t="shared" si="2"/>
        <v>44.24</v>
      </c>
      <c r="I168" s="249"/>
    </row>
    <row r="169" spans="1:9" s="240" customFormat="1" ht="15">
      <c r="A169" s="256" t="s">
        <v>161</v>
      </c>
      <c r="B169" s="270" t="s">
        <v>448</v>
      </c>
      <c r="C169" s="5" t="s">
        <v>449</v>
      </c>
      <c r="D169" s="16" t="s">
        <v>425</v>
      </c>
      <c r="E169" s="55">
        <v>2.59</v>
      </c>
      <c r="F169" s="17"/>
      <c r="G169" s="17">
        <v>7.7</v>
      </c>
      <c r="H169" s="258">
        <f t="shared" si="2"/>
        <v>19.942999999999998</v>
      </c>
      <c r="I169" s="249"/>
    </row>
    <row r="170" spans="1:9" s="240" customFormat="1" ht="15">
      <c r="A170" s="256" t="s">
        <v>162</v>
      </c>
      <c r="B170" s="270">
        <v>24</v>
      </c>
      <c r="C170" s="5" t="s">
        <v>460</v>
      </c>
      <c r="D170" s="16" t="s">
        <v>425</v>
      </c>
      <c r="E170" s="55">
        <v>7.77</v>
      </c>
      <c r="F170" s="17"/>
      <c r="G170" s="17">
        <v>8.51</v>
      </c>
      <c r="H170" s="258">
        <f t="shared" si="2"/>
        <v>66.1227</v>
      </c>
      <c r="I170" s="249"/>
    </row>
    <row r="171" spans="1:9" s="240" customFormat="1" ht="15">
      <c r="A171" s="256"/>
      <c r="B171" s="256"/>
      <c r="C171" s="257"/>
      <c r="D171" s="256"/>
      <c r="E171" s="258"/>
      <c r="F171" s="264"/>
      <c r="G171" s="264"/>
      <c r="H171" s="258"/>
      <c r="I171" s="249"/>
    </row>
    <row r="172" spans="1:9" s="240" customFormat="1" ht="15">
      <c r="A172" s="256"/>
      <c r="B172" s="259"/>
      <c r="C172" s="257"/>
      <c r="D172" s="256"/>
      <c r="E172" s="258"/>
      <c r="F172" s="258"/>
      <c r="G172" s="258"/>
      <c r="H172" s="258"/>
      <c r="I172" s="249"/>
    </row>
    <row r="173" spans="1:9" s="240" customFormat="1" ht="15">
      <c r="A173" s="260"/>
      <c r="B173" s="261"/>
      <c r="C173" s="262" t="s">
        <v>427</v>
      </c>
      <c r="D173" s="260"/>
      <c r="E173" s="263"/>
      <c r="F173" s="264">
        <f>SUMPRODUCT(E165:E170,F165:F170)</f>
        <v>59.721672000000005</v>
      </c>
      <c r="G173" s="264">
        <f>SUMPRODUCT(E165:E170,G165:G170)</f>
        <v>86.06569999999999</v>
      </c>
      <c r="H173" s="263"/>
      <c r="I173" s="264">
        <f>F173+G173</f>
        <v>145.787372</v>
      </c>
    </row>
    <row r="174" spans="1:9" s="240" customFormat="1" ht="15">
      <c r="A174" s="256"/>
      <c r="B174" s="259"/>
      <c r="C174" s="257"/>
      <c r="D174" s="256"/>
      <c r="E174" s="258"/>
      <c r="F174" s="249"/>
      <c r="G174" s="249"/>
      <c r="H174" s="258"/>
      <c r="I174" s="249"/>
    </row>
    <row r="175" spans="1:9" s="240" customFormat="1" ht="15">
      <c r="A175" s="241"/>
      <c r="B175" s="242"/>
      <c r="C175" s="271"/>
      <c r="D175" s="241"/>
      <c r="E175" s="243"/>
      <c r="F175" s="244"/>
      <c r="G175" s="244"/>
      <c r="H175" s="243"/>
      <c r="I175" s="244"/>
    </row>
    <row r="176" spans="1:9" s="240" customFormat="1" ht="30">
      <c r="A176" s="250" t="s">
        <v>31</v>
      </c>
      <c r="B176" s="251" t="s">
        <v>56</v>
      </c>
      <c r="C176" s="252" t="s">
        <v>461</v>
      </c>
      <c r="D176" s="253" t="s">
        <v>58</v>
      </c>
      <c r="E176" s="254"/>
      <c r="F176" s="254"/>
      <c r="G176" s="254"/>
      <c r="H176" s="254"/>
      <c r="I176" s="255"/>
    </row>
    <row r="177" spans="1:9" s="240" customFormat="1" ht="20.25" customHeight="1">
      <c r="A177" s="256" t="s">
        <v>32</v>
      </c>
      <c r="B177" s="256">
        <v>60517</v>
      </c>
      <c r="C177" s="257" t="str">
        <f>VLOOKUP(B177,'[2]Tabela'!$A$8:$F$2418,2,FALSE)</f>
        <v>PREPARO CONCRETO 25 MPA "A" C/BETONEIRA</v>
      </c>
      <c r="D177" s="256" t="str">
        <f>VLOOKUP(B177,'[1]Sheet1'!$A:$F,3,FALSE)</f>
        <v>M3</v>
      </c>
      <c r="E177" s="258">
        <v>1</v>
      </c>
      <c r="F177" s="258">
        <f>VLOOKUP(B177,'[2]Tabela'!$A$8:$F$2418,4,FALSE)</f>
        <v>201.44</v>
      </c>
      <c r="G177" s="258">
        <f>VLOOKUP(B177,'[2]Tabela'!$A$7:$F$2418,5,FALSE)</f>
        <v>28.82</v>
      </c>
      <c r="H177" s="258">
        <f>E177*(F177+G177)</f>
        <v>230.26</v>
      </c>
      <c r="I177" s="249"/>
    </row>
    <row r="178" spans="1:9" s="240" customFormat="1" ht="20.25" customHeight="1">
      <c r="A178" s="256" t="s">
        <v>138</v>
      </c>
      <c r="B178" s="256">
        <v>60801</v>
      </c>
      <c r="C178" s="257" t="str">
        <f>VLOOKUP(B178,'[2]Tabela'!$A$8:$F$2418,2,FALSE)</f>
        <v>LANCAMENTO/APLICACAO CONCRETO - (OBRAS CIVIS)</v>
      </c>
      <c r="D178" s="256" t="str">
        <f>VLOOKUP(B178,'[1]Sheet1'!$A:$F,3,FALSE)</f>
        <v>M3</v>
      </c>
      <c r="E178" s="258">
        <v>1</v>
      </c>
      <c r="F178" s="258">
        <f>VLOOKUP(B178,'[2]Tabela'!$A$8:$F$2418,4,FALSE)</f>
        <v>0</v>
      </c>
      <c r="G178" s="258">
        <f>VLOOKUP(B178,'[2]Tabela'!$A$7:$F$2418,5,FALSE)</f>
        <v>80.9</v>
      </c>
      <c r="H178" s="258">
        <f>E178*(F178+G178)</f>
        <v>80.9</v>
      </c>
      <c r="I178" s="249"/>
    </row>
    <row r="179" spans="1:9" s="240" customFormat="1" ht="21" customHeight="1">
      <c r="A179" s="260"/>
      <c r="B179" s="261"/>
      <c r="C179" s="262" t="s">
        <v>427</v>
      </c>
      <c r="D179" s="260"/>
      <c r="E179" s="263"/>
      <c r="F179" s="264">
        <f>SUMPRODUCT(E177:E178,F177:F178)</f>
        <v>201.44</v>
      </c>
      <c r="G179" s="264">
        <f>SUMPRODUCT(E177:E178,G177:G178)</f>
        <v>109.72</v>
      </c>
      <c r="H179" s="263"/>
      <c r="I179" s="264">
        <f>F179+G179</f>
        <v>311.15999999999997</v>
      </c>
    </row>
    <row r="180" spans="1:9" s="240" customFormat="1" ht="15">
      <c r="A180" s="241"/>
      <c r="B180" s="242"/>
      <c r="C180" s="271"/>
      <c r="D180" s="241"/>
      <c r="E180" s="243"/>
      <c r="F180" s="244"/>
      <c r="G180" s="244"/>
      <c r="H180" s="243"/>
      <c r="I180" s="244"/>
    </row>
    <row r="181" spans="1:9" s="278" customFormat="1" ht="15">
      <c r="A181" s="272" t="s">
        <v>33</v>
      </c>
      <c r="B181" s="273" t="s">
        <v>56</v>
      </c>
      <c r="C181" s="274" t="s">
        <v>462</v>
      </c>
      <c r="D181" s="275" t="s">
        <v>63</v>
      </c>
      <c r="E181" s="276"/>
      <c r="F181" s="276"/>
      <c r="G181" s="276"/>
      <c r="H181" s="276"/>
      <c r="I181" s="277"/>
    </row>
    <row r="182" spans="1:9" s="278" customFormat="1" ht="15">
      <c r="A182" s="279" t="s">
        <v>34</v>
      </c>
      <c r="B182" s="279" t="s">
        <v>56</v>
      </c>
      <c r="C182" s="5" t="s">
        <v>463</v>
      </c>
      <c r="D182" s="279" t="s">
        <v>464</v>
      </c>
      <c r="E182" s="55">
        <v>0.12</v>
      </c>
      <c r="F182" s="280">
        <v>28.94</v>
      </c>
      <c r="G182" s="280"/>
      <c r="H182" s="280">
        <f aca="true" t="shared" si="3" ref="H182:H188">E182*(F182+G182)</f>
        <v>3.4728</v>
      </c>
      <c r="I182" s="281"/>
    </row>
    <row r="183" spans="1:9" s="278" customFormat="1" ht="15">
      <c r="A183" s="279" t="s">
        <v>145</v>
      </c>
      <c r="B183" s="279">
        <v>13475</v>
      </c>
      <c r="C183" s="5" t="s">
        <v>465</v>
      </c>
      <c r="D183" s="279" t="s">
        <v>464</v>
      </c>
      <c r="E183" s="55">
        <v>0.19</v>
      </c>
      <c r="F183" s="280">
        <v>36.11</v>
      </c>
      <c r="G183" s="280"/>
      <c r="H183" s="280">
        <f t="shared" si="3"/>
        <v>6.8609</v>
      </c>
      <c r="I183" s="281"/>
    </row>
    <row r="184" spans="1:9" s="278" customFormat="1" ht="15">
      <c r="A184" s="279" t="s">
        <v>146</v>
      </c>
      <c r="B184" s="279">
        <v>10138</v>
      </c>
      <c r="C184" s="282" t="s">
        <v>466</v>
      </c>
      <c r="D184" s="279" t="s">
        <v>63</v>
      </c>
      <c r="E184" s="280">
        <v>1</v>
      </c>
      <c r="F184" s="280">
        <v>0.4</v>
      </c>
      <c r="G184" s="280"/>
      <c r="H184" s="280">
        <f>E184*(F184+G184)</f>
        <v>0.4</v>
      </c>
      <c r="I184" s="281"/>
    </row>
    <row r="185" spans="1:9" s="278" customFormat="1" ht="15">
      <c r="A185" s="279" t="s">
        <v>318</v>
      </c>
      <c r="B185" s="279" t="s">
        <v>537</v>
      </c>
      <c r="C185" s="5" t="s">
        <v>467</v>
      </c>
      <c r="D185" s="279" t="s">
        <v>464</v>
      </c>
      <c r="E185" s="55">
        <v>0.07</v>
      </c>
      <c r="F185" s="280">
        <v>5.02</v>
      </c>
      <c r="G185" s="280"/>
      <c r="H185" s="280">
        <f t="shared" si="3"/>
        <v>0.3514</v>
      </c>
      <c r="I185" s="281"/>
    </row>
    <row r="186" spans="1:9" s="278" customFormat="1" ht="15">
      <c r="A186" s="279" t="s">
        <v>338</v>
      </c>
      <c r="B186" s="279">
        <v>12139</v>
      </c>
      <c r="C186" s="5" t="s">
        <v>468</v>
      </c>
      <c r="D186" s="6" t="s">
        <v>58</v>
      </c>
      <c r="E186" s="55">
        <v>0.5</v>
      </c>
      <c r="F186" s="17">
        <v>1.5</v>
      </c>
      <c r="G186" s="280"/>
      <c r="H186" s="280">
        <f t="shared" si="3"/>
        <v>0.75</v>
      </c>
      <c r="I186" s="281"/>
    </row>
    <row r="187" spans="1:9" s="278" customFormat="1" ht="15">
      <c r="A187" s="279" t="s">
        <v>469</v>
      </c>
      <c r="B187" s="283">
        <v>18</v>
      </c>
      <c r="C187" s="5" t="s">
        <v>470</v>
      </c>
      <c r="D187" s="16" t="s">
        <v>425</v>
      </c>
      <c r="E187" s="55">
        <v>0.21</v>
      </c>
      <c r="F187" s="17"/>
      <c r="G187" s="17">
        <v>8.51</v>
      </c>
      <c r="H187" s="280">
        <f t="shared" si="3"/>
        <v>1.7871</v>
      </c>
      <c r="I187" s="281"/>
    </row>
    <row r="188" spans="1:9" s="278" customFormat="1" ht="15">
      <c r="A188" s="279" t="s">
        <v>471</v>
      </c>
      <c r="B188" s="283">
        <v>8</v>
      </c>
      <c r="C188" s="5" t="s">
        <v>472</v>
      </c>
      <c r="D188" s="16" t="s">
        <v>425</v>
      </c>
      <c r="E188" s="55">
        <v>0.11</v>
      </c>
      <c r="F188" s="17"/>
      <c r="G188" s="17">
        <v>5.3</v>
      </c>
      <c r="H188" s="280">
        <f t="shared" si="3"/>
        <v>0.583</v>
      </c>
      <c r="I188" s="281"/>
    </row>
    <row r="189" spans="1:9" s="278" customFormat="1" ht="15">
      <c r="A189" s="284"/>
      <c r="B189" s="285"/>
      <c r="C189" s="286" t="s">
        <v>427</v>
      </c>
      <c r="D189" s="284"/>
      <c r="E189" s="287"/>
      <c r="F189" s="288">
        <f>SUMPRODUCT(E182:E188,F182:F188)</f>
        <v>11.8351</v>
      </c>
      <c r="G189" s="288">
        <f>SUMPRODUCT(E182:E188,G182:G188)</f>
        <v>2.3701</v>
      </c>
      <c r="H189" s="287"/>
      <c r="I189" s="288">
        <f>F189+G189</f>
        <v>14.205200000000001</v>
      </c>
    </row>
    <row r="190" spans="1:9" s="278" customFormat="1" ht="15">
      <c r="A190" s="284"/>
      <c r="B190" s="285"/>
      <c r="C190" s="286"/>
      <c r="D190" s="284"/>
      <c r="E190" s="287"/>
      <c r="F190" s="288"/>
      <c r="G190" s="288"/>
      <c r="H190" s="287"/>
      <c r="I190" s="288"/>
    </row>
    <row r="191" spans="1:9" s="278" customFormat="1" ht="15" customHeight="1">
      <c r="A191" s="272" t="s">
        <v>35</v>
      </c>
      <c r="B191" s="273" t="s">
        <v>56</v>
      </c>
      <c r="C191" s="274" t="s">
        <v>473</v>
      </c>
      <c r="D191" s="275" t="s">
        <v>58</v>
      </c>
      <c r="E191" s="276"/>
      <c r="F191" s="276"/>
      <c r="G191" s="276"/>
      <c r="H191" s="276"/>
      <c r="I191" s="277"/>
    </row>
    <row r="192" spans="1:9" s="278" customFormat="1" ht="15" customHeight="1">
      <c r="A192" s="284" t="s">
        <v>36</v>
      </c>
      <c r="B192" s="285" t="s">
        <v>56</v>
      </c>
      <c r="C192" s="289" t="s">
        <v>474</v>
      </c>
      <c r="D192" s="284" t="s">
        <v>58</v>
      </c>
      <c r="E192" s="287">
        <v>1</v>
      </c>
      <c r="F192" s="287">
        <f>119.9*1.5</f>
        <v>179.85000000000002</v>
      </c>
      <c r="G192" s="287">
        <v>0</v>
      </c>
      <c r="H192" s="280">
        <f>E192*(F192+G192)</f>
        <v>179.85000000000002</v>
      </c>
      <c r="I192" s="288"/>
    </row>
    <row r="193" spans="1:9" s="278" customFormat="1" ht="15" customHeight="1">
      <c r="A193" s="279" t="s">
        <v>68</v>
      </c>
      <c r="B193" s="279" t="s">
        <v>56</v>
      </c>
      <c r="C193" s="282" t="s">
        <v>475</v>
      </c>
      <c r="D193" s="279" t="s">
        <v>63</v>
      </c>
      <c r="E193" s="280">
        <v>5.84</v>
      </c>
      <c r="F193" s="280">
        <v>19.5</v>
      </c>
      <c r="G193" s="280">
        <v>0</v>
      </c>
      <c r="H193" s="280">
        <f>E193*(F193+G193)</f>
        <v>113.88</v>
      </c>
      <c r="I193" s="281"/>
    </row>
    <row r="194" spans="1:9" s="278" customFormat="1" ht="15" customHeight="1">
      <c r="A194" s="284" t="s">
        <v>341</v>
      </c>
      <c r="B194" s="279" t="s">
        <v>56</v>
      </c>
      <c r="C194" s="282" t="s">
        <v>462</v>
      </c>
      <c r="D194" s="279" t="s">
        <v>63</v>
      </c>
      <c r="E194" s="280">
        <v>5.84</v>
      </c>
      <c r="F194" s="280">
        <v>11.82</v>
      </c>
      <c r="G194" s="280">
        <v>1.93</v>
      </c>
      <c r="H194" s="280">
        <f>E194*(F194+G194)</f>
        <v>80.3</v>
      </c>
      <c r="I194" s="281"/>
    </row>
    <row r="195" spans="1:9" s="278" customFormat="1" ht="15" customHeight="1">
      <c r="A195" s="279" t="s">
        <v>342</v>
      </c>
      <c r="B195" s="279">
        <v>20</v>
      </c>
      <c r="C195" s="282" t="s">
        <v>476</v>
      </c>
      <c r="D195" s="279" t="s">
        <v>425</v>
      </c>
      <c r="E195" s="280">
        <v>16.6</v>
      </c>
      <c r="F195" s="280">
        <v>0</v>
      </c>
      <c r="G195" s="280">
        <v>7.7</v>
      </c>
      <c r="H195" s="280">
        <f>E195*(F195+G195)</f>
        <v>127.82000000000001</v>
      </c>
      <c r="I195" s="281"/>
    </row>
    <row r="196" spans="1:9" s="278" customFormat="1" ht="15" customHeight="1">
      <c r="A196" s="284" t="s">
        <v>343</v>
      </c>
      <c r="B196" s="279">
        <v>8</v>
      </c>
      <c r="C196" s="282" t="s">
        <v>472</v>
      </c>
      <c r="D196" s="279" t="s">
        <v>425</v>
      </c>
      <c r="E196" s="280">
        <v>16.6</v>
      </c>
      <c r="F196" s="280">
        <v>0</v>
      </c>
      <c r="G196" s="280">
        <v>5.3</v>
      </c>
      <c r="H196" s="280">
        <f>E196*(F196+G196)</f>
        <v>87.98</v>
      </c>
      <c r="I196" s="281"/>
    </row>
    <row r="197" spans="1:9" s="278" customFormat="1" ht="15" customHeight="1">
      <c r="A197" s="279"/>
      <c r="B197" s="279"/>
      <c r="C197" s="282"/>
      <c r="D197" s="279"/>
      <c r="E197" s="280"/>
      <c r="F197" s="280"/>
      <c r="G197" s="280"/>
      <c r="H197" s="280"/>
      <c r="I197" s="281">
        <f>SUM(H192:H196)</f>
        <v>589.83</v>
      </c>
    </row>
    <row r="198" spans="1:9" s="278" customFormat="1" ht="15" customHeight="1">
      <c r="A198" s="279"/>
      <c r="B198" s="290"/>
      <c r="C198" s="282"/>
      <c r="D198" s="279"/>
      <c r="E198" s="280"/>
      <c r="F198" s="280"/>
      <c r="G198" s="280"/>
      <c r="H198" s="280"/>
      <c r="I198" s="281"/>
    </row>
    <row r="199" spans="1:9" s="278" customFormat="1" ht="15" customHeight="1">
      <c r="A199" s="284"/>
      <c r="B199" s="285"/>
      <c r="C199" s="286" t="s">
        <v>427</v>
      </c>
      <c r="D199" s="284"/>
      <c r="E199" s="287"/>
      <c r="F199" s="288">
        <f>E192*F192+E193*F193+E194*F194+E195*F195+E196*F196</f>
        <v>362.7588</v>
      </c>
      <c r="G199" s="288">
        <f>SUMPRODUCT(E193:E196,G193:G196)</f>
        <v>227.07120000000003</v>
      </c>
      <c r="H199" s="287"/>
      <c r="I199" s="288">
        <f>SUM(I191:I197)</f>
        <v>589.83</v>
      </c>
    </row>
    <row r="200" spans="1:9" s="278" customFormat="1" ht="15" customHeight="1">
      <c r="A200" s="279"/>
      <c r="B200" s="290"/>
      <c r="C200" s="282"/>
      <c r="D200" s="279"/>
      <c r="E200" s="280"/>
      <c r="F200" s="281"/>
      <c r="G200" s="281"/>
      <c r="H200" s="280"/>
      <c r="I200" s="281"/>
    </row>
    <row r="201" spans="1:9" s="240" customFormat="1" ht="15" customHeight="1">
      <c r="A201" s="241"/>
      <c r="B201" s="242"/>
      <c r="C201" s="271"/>
      <c r="D201" s="241"/>
      <c r="E201" s="243"/>
      <c r="F201" s="244"/>
      <c r="G201" s="244"/>
      <c r="H201" s="243"/>
      <c r="I201" s="244"/>
    </row>
    <row r="202" spans="1:9" s="240" customFormat="1" ht="15" customHeight="1">
      <c r="A202" s="272" t="s">
        <v>37</v>
      </c>
      <c r="B202" s="273" t="s">
        <v>56</v>
      </c>
      <c r="C202" s="274" t="s">
        <v>399</v>
      </c>
      <c r="D202" s="275" t="s">
        <v>63</v>
      </c>
      <c r="E202" s="276"/>
      <c r="F202" s="276"/>
      <c r="G202" s="276"/>
      <c r="H202" s="276"/>
      <c r="I202" s="277"/>
    </row>
    <row r="203" spans="1:10" s="240" customFormat="1" ht="15" customHeight="1">
      <c r="A203" s="284" t="s">
        <v>38</v>
      </c>
      <c r="B203" s="285" t="s">
        <v>56</v>
      </c>
      <c r="C203" s="282" t="s">
        <v>477</v>
      </c>
      <c r="D203" s="284" t="s">
        <v>63</v>
      </c>
      <c r="E203" s="287">
        <v>1</v>
      </c>
      <c r="F203" s="287">
        <v>22.9</v>
      </c>
      <c r="G203" s="287">
        <v>0</v>
      </c>
      <c r="H203" s="280">
        <f aca="true" t="shared" si="4" ref="H203:H208">E203*(F203+G203)</f>
        <v>22.9</v>
      </c>
      <c r="I203" s="288"/>
      <c r="J203" s="240" t="s">
        <v>478</v>
      </c>
    </row>
    <row r="204" spans="1:9" s="240" customFormat="1" ht="15" customHeight="1">
      <c r="A204" s="284" t="s">
        <v>147</v>
      </c>
      <c r="B204" s="285">
        <v>11559</v>
      </c>
      <c r="C204" s="282" t="s">
        <v>479</v>
      </c>
      <c r="D204" s="284" t="s">
        <v>63</v>
      </c>
      <c r="E204" s="287">
        <v>1</v>
      </c>
      <c r="F204" s="287">
        <v>186.14</v>
      </c>
      <c r="G204" s="287">
        <v>0</v>
      </c>
      <c r="H204" s="280">
        <f t="shared" si="4"/>
        <v>186.14</v>
      </c>
      <c r="I204" s="281"/>
    </row>
    <row r="205" spans="1:9" s="240" customFormat="1" ht="15" customHeight="1">
      <c r="A205" s="284" t="s">
        <v>148</v>
      </c>
      <c r="B205" s="256" t="s">
        <v>525</v>
      </c>
      <c r="C205" s="282" t="s">
        <v>439</v>
      </c>
      <c r="D205" s="279" t="s">
        <v>363</v>
      </c>
      <c r="E205" s="280">
        <v>0.0108</v>
      </c>
      <c r="F205" s="280">
        <v>49</v>
      </c>
      <c r="G205" s="280">
        <v>0</v>
      </c>
      <c r="H205" s="280">
        <f t="shared" si="4"/>
        <v>0.5292</v>
      </c>
      <c r="I205" s="281"/>
    </row>
    <row r="206" spans="1:9" s="240" customFormat="1" ht="15" customHeight="1">
      <c r="A206" s="284" t="s">
        <v>149</v>
      </c>
      <c r="B206" s="256" t="s">
        <v>528</v>
      </c>
      <c r="C206" s="282" t="s">
        <v>442</v>
      </c>
      <c r="D206" s="279" t="s">
        <v>443</v>
      </c>
      <c r="E206" s="280">
        <v>3.7956</v>
      </c>
      <c r="F206" s="280">
        <v>0.34</v>
      </c>
      <c r="G206" s="280">
        <v>0</v>
      </c>
      <c r="H206" s="280">
        <f t="shared" si="4"/>
        <v>1.290504</v>
      </c>
      <c r="I206" s="281"/>
    </row>
    <row r="207" spans="1:9" s="240" customFormat="1" ht="15" customHeight="1">
      <c r="A207" s="284" t="s">
        <v>150</v>
      </c>
      <c r="B207" s="279">
        <v>4</v>
      </c>
      <c r="C207" s="282" t="s">
        <v>449</v>
      </c>
      <c r="D207" s="279" t="s">
        <v>425</v>
      </c>
      <c r="E207" s="280">
        <v>1.3727</v>
      </c>
      <c r="F207" s="280">
        <v>0</v>
      </c>
      <c r="G207" s="280">
        <v>7.7</v>
      </c>
      <c r="H207" s="280">
        <f t="shared" si="4"/>
        <v>10.569790000000001</v>
      </c>
      <c r="I207" s="281"/>
    </row>
    <row r="208" spans="1:9" s="240" customFormat="1" ht="15" customHeight="1">
      <c r="A208" s="284" t="s">
        <v>151</v>
      </c>
      <c r="B208" s="279">
        <v>5</v>
      </c>
      <c r="C208" s="282" t="s">
        <v>452</v>
      </c>
      <c r="D208" s="279" t="s">
        <v>425</v>
      </c>
      <c r="E208" s="280">
        <v>1.086</v>
      </c>
      <c r="F208" s="280">
        <v>0</v>
      </c>
      <c r="G208" s="258">
        <v>5.3</v>
      </c>
      <c r="H208" s="280">
        <f t="shared" si="4"/>
        <v>5.7558</v>
      </c>
      <c r="I208" s="281"/>
    </row>
    <row r="209" spans="1:9" s="240" customFormat="1" ht="15" customHeight="1">
      <c r="A209" s="279"/>
      <c r="B209" s="279"/>
      <c r="C209" s="282"/>
      <c r="D209" s="279"/>
      <c r="E209" s="280"/>
      <c r="F209" s="280"/>
      <c r="G209" s="280"/>
      <c r="H209" s="280"/>
      <c r="I209" s="281">
        <f>SUM(H203:H208)</f>
        <v>227.185294</v>
      </c>
    </row>
    <row r="210" spans="1:9" s="240" customFormat="1" ht="15" customHeight="1">
      <c r="A210" s="279"/>
      <c r="B210" s="290"/>
      <c r="C210" s="282"/>
      <c r="D210" s="279"/>
      <c r="E210" s="280"/>
      <c r="F210" s="280"/>
      <c r="G210" s="280"/>
      <c r="H210" s="280"/>
      <c r="I210" s="281"/>
    </row>
    <row r="211" spans="1:9" s="240" customFormat="1" ht="15" customHeight="1">
      <c r="A211" s="284"/>
      <c r="B211" s="285"/>
      <c r="C211" s="286" t="s">
        <v>427</v>
      </c>
      <c r="D211" s="284"/>
      <c r="E211" s="287"/>
      <c r="F211" s="288">
        <f>E203*F203+E204*F204+E205*F205+E207*F207+E208*F208</f>
        <v>209.5692</v>
      </c>
      <c r="G211" s="288">
        <f>SUMPRODUCT(E204:E208,G204:G208)</f>
        <v>16.325590000000002</v>
      </c>
      <c r="H211" s="287"/>
      <c r="I211" s="288">
        <f>SUM(I202:I209)</f>
        <v>227.185294</v>
      </c>
    </row>
    <row r="212" spans="1:9" s="240" customFormat="1" ht="15" customHeight="1">
      <c r="A212" s="279"/>
      <c r="B212" s="290"/>
      <c r="C212" s="282"/>
      <c r="D212" s="279"/>
      <c r="E212" s="280"/>
      <c r="F212" s="281"/>
      <c r="G212" s="281"/>
      <c r="H212" s="280"/>
      <c r="I212" s="281"/>
    </row>
    <row r="213" spans="1:9" s="240" customFormat="1" ht="15">
      <c r="A213" s="241"/>
      <c r="B213" s="242"/>
      <c r="C213" s="271"/>
      <c r="D213" s="241"/>
      <c r="E213" s="243"/>
      <c r="F213" s="244"/>
      <c r="G213" s="244"/>
      <c r="H213" s="243"/>
      <c r="I213" s="244"/>
    </row>
    <row r="214" spans="1:9" s="240" customFormat="1" ht="15" customHeight="1">
      <c r="A214" s="241"/>
      <c r="B214" s="298" t="s">
        <v>140</v>
      </c>
      <c r="C214" s="298"/>
      <c r="D214" s="298"/>
      <c r="E214" s="298"/>
      <c r="F214" s="298"/>
      <c r="G214" s="298"/>
      <c r="H214" s="298"/>
      <c r="I214" s="244"/>
    </row>
    <row r="215" spans="1:9" s="240" customFormat="1" ht="15">
      <c r="A215" s="241"/>
      <c r="B215" s="298"/>
      <c r="C215" s="298"/>
      <c r="D215" s="298"/>
      <c r="E215" s="298"/>
      <c r="F215" s="298"/>
      <c r="G215" s="298"/>
      <c r="H215" s="298"/>
      <c r="I215" s="244"/>
    </row>
    <row r="216" spans="1:9" s="240" customFormat="1" ht="15" hidden="1">
      <c r="A216" s="241"/>
      <c r="B216" s="298"/>
      <c r="C216" s="298"/>
      <c r="D216" s="298"/>
      <c r="E216" s="298"/>
      <c r="F216" s="298"/>
      <c r="G216" s="298"/>
      <c r="H216" s="298"/>
      <c r="I216" s="244"/>
    </row>
    <row r="217" spans="1:9" s="240" customFormat="1" ht="15">
      <c r="A217" s="241"/>
      <c r="B217" s="242"/>
      <c r="C217" s="271"/>
      <c r="D217" s="241"/>
      <c r="E217" s="243"/>
      <c r="F217" s="244"/>
      <c r="G217" s="244"/>
      <c r="H217" s="243"/>
      <c r="I217" s="244"/>
    </row>
    <row r="218" spans="1:9" s="240" customFormat="1" ht="15">
      <c r="A218" s="265"/>
      <c r="B218" s="266"/>
      <c r="C218" s="267"/>
      <c r="D218" s="265"/>
      <c r="E218" s="268"/>
      <c r="F218" s="265"/>
      <c r="G218" s="265"/>
      <c r="H218" s="265"/>
      <c r="I218" s="269"/>
    </row>
    <row r="219" spans="1:9" s="240" customFormat="1" ht="44.25" customHeight="1">
      <c r="A219" s="265"/>
      <c r="B219" s="266"/>
      <c r="C219" s="267"/>
      <c r="D219" s="265"/>
      <c r="E219" s="268"/>
      <c r="F219" s="265"/>
      <c r="G219" s="265"/>
      <c r="H219" s="265"/>
      <c r="I219" s="269"/>
    </row>
    <row r="220" spans="1:9" s="240" customFormat="1" ht="15">
      <c r="A220" s="265"/>
      <c r="B220" s="266"/>
      <c r="C220" s="267"/>
      <c r="D220" s="265"/>
      <c r="E220" s="268"/>
      <c r="F220" s="265"/>
      <c r="G220" s="265"/>
      <c r="H220" s="265"/>
      <c r="I220" s="269"/>
    </row>
    <row r="221" spans="1:9" s="240" customFormat="1" ht="15">
      <c r="A221" s="265"/>
      <c r="B221" s="266"/>
      <c r="C221" s="299" t="s">
        <v>416</v>
      </c>
      <c r="D221" s="299"/>
      <c r="E221" s="299"/>
      <c r="F221" s="299"/>
      <c r="G221" s="299"/>
      <c r="H221" s="299"/>
      <c r="I221" s="269"/>
    </row>
    <row r="222" spans="1:9" s="240" customFormat="1" ht="15">
      <c r="A222" s="265"/>
      <c r="B222" s="266"/>
      <c r="C222" s="299" t="s">
        <v>417</v>
      </c>
      <c r="D222" s="299"/>
      <c r="E222" s="299"/>
      <c r="F222" s="299"/>
      <c r="G222" s="299"/>
      <c r="H222" s="299"/>
      <c r="I222" s="269"/>
    </row>
    <row r="223" spans="1:9" s="240" customFormat="1" ht="15">
      <c r="A223" s="265"/>
      <c r="B223" s="266"/>
      <c r="C223" s="267"/>
      <c r="D223" s="265"/>
      <c r="E223" s="268"/>
      <c r="F223" s="265"/>
      <c r="G223" s="265"/>
      <c r="H223" s="265"/>
      <c r="I223" s="269"/>
    </row>
    <row r="224" spans="1:9" s="240" customFormat="1" ht="15">
      <c r="A224" s="265"/>
      <c r="B224" s="266"/>
      <c r="C224" s="267"/>
      <c r="D224" s="265"/>
      <c r="E224" s="268"/>
      <c r="F224" s="265"/>
      <c r="G224" s="265"/>
      <c r="H224" s="265"/>
      <c r="I224" s="269"/>
    </row>
    <row r="225" spans="1:9" s="240" customFormat="1" ht="15">
      <c r="A225" s="265"/>
      <c r="B225" s="266"/>
      <c r="C225" s="267"/>
      <c r="D225" s="265"/>
      <c r="E225" s="268"/>
      <c r="F225" s="265"/>
      <c r="G225" s="265"/>
      <c r="H225" s="265"/>
      <c r="I225" s="269"/>
    </row>
    <row r="228" spans="1:9" ht="15.75">
      <c r="A228" s="317"/>
      <c r="B228" s="317"/>
      <c r="C228" s="317"/>
      <c r="D228" s="317"/>
      <c r="E228" s="317"/>
      <c r="F228" s="317"/>
      <c r="G228" s="317"/>
      <c r="H228" s="317"/>
      <c r="I228" s="317"/>
    </row>
    <row r="229" spans="1:9" ht="15.75">
      <c r="A229" s="317"/>
      <c r="B229" s="317"/>
      <c r="C229" s="317"/>
      <c r="D229" s="317"/>
      <c r="E229" s="317"/>
      <c r="F229" s="317"/>
      <c r="G229" s="317"/>
      <c r="H229" s="317"/>
      <c r="I229" s="317"/>
    </row>
  </sheetData>
  <sheetProtection/>
  <autoFilter ref="A11:I211"/>
  <mergeCells count="13">
    <mergeCell ref="C2:I2"/>
    <mergeCell ref="C3:I3"/>
    <mergeCell ref="C4:I4"/>
    <mergeCell ref="C5:I5"/>
    <mergeCell ref="A7:I7"/>
    <mergeCell ref="A10:I10"/>
    <mergeCell ref="A229:I229"/>
    <mergeCell ref="A48:I48"/>
    <mergeCell ref="A129:I129"/>
    <mergeCell ref="B214:H216"/>
    <mergeCell ref="C221:H221"/>
    <mergeCell ref="C222:H222"/>
    <mergeCell ref="A228:I228"/>
  </mergeCells>
  <conditionalFormatting sqref="G169:G170 D168:F170 C165:C170 G142 E132 C133:C142 C185:C188 C150:C158 D153:F158 E149:E152 E165:E167 G187:G188 D186:F188 E185 E182:E183 C182:C183 G140 G156 G158 D136:F142">
    <cfRule type="cellIs" priority="1" dxfId="0" operator="equal" stopIfTrue="1">
      <formula>1155</formula>
    </cfRule>
  </conditionalFormatting>
  <printOptions horizontalCentered="1"/>
  <pageMargins left="0.3937007874015748" right="0.3937007874015748" top="0.3937007874015748" bottom="0.3937007874015748" header="0.2362204724409449" footer="0.2362204724409449"/>
  <pageSetup fitToHeight="0" fitToWidth="0" horizontalDpi="600" verticalDpi="600" orientation="portrait" paperSize="9" scale="61" r:id="rId1"/>
  <headerFooter alignWithMargins="0">
    <oddFooter>&amp;R&amp;9Página &amp;P de &amp;N</oddFooter>
  </headerFooter>
  <rowBreaks count="1" manualBreakCount="1">
    <brk id="14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CRISA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DIORC</dc:creator>
  <cp:keywords/>
  <dc:description/>
  <cp:lastModifiedBy>Cynthia</cp:lastModifiedBy>
  <cp:lastPrinted>2010-11-29T13:09:16Z</cp:lastPrinted>
  <dcterms:created xsi:type="dcterms:W3CDTF">2000-02-02T11:43:39Z</dcterms:created>
  <dcterms:modified xsi:type="dcterms:W3CDTF">2010-11-29T16:48:49Z</dcterms:modified>
  <cp:category/>
  <cp:version/>
  <cp:contentType/>
  <cp:contentStatus/>
</cp:coreProperties>
</file>